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<sst xmlns="http://schemas.openxmlformats.org/spreadsheetml/2006/main" count="281" uniqueCount="193">
  <si>
    <t>Rozdz.</t>
  </si>
  <si>
    <t>§</t>
  </si>
  <si>
    <t>Treść</t>
  </si>
  <si>
    <t>1.</t>
  </si>
  <si>
    <t>2.</t>
  </si>
  <si>
    <t>3.</t>
  </si>
  <si>
    <t>4.</t>
  </si>
  <si>
    <t>5.</t>
  </si>
  <si>
    <t>6.</t>
  </si>
  <si>
    <t>010</t>
  </si>
  <si>
    <t>ROLNICTWO I ŁOWIECTWO</t>
  </si>
  <si>
    <t>01010</t>
  </si>
  <si>
    <t>x</t>
  </si>
  <si>
    <t>633</t>
  </si>
  <si>
    <t>01022</t>
  </si>
  <si>
    <t>020</t>
  </si>
  <si>
    <t>LEŚNICTWO</t>
  </si>
  <si>
    <t>02001</t>
  </si>
  <si>
    <t>Gospodarka leśna</t>
  </si>
  <si>
    <t>700</t>
  </si>
  <si>
    <t>GOSPODARKA MIESZKANIOWA</t>
  </si>
  <si>
    <t>70005</t>
  </si>
  <si>
    <t>wpływy z usług - czynsze najmu lokali</t>
  </si>
  <si>
    <t>wpływy z dochodów różnych</t>
  </si>
  <si>
    <t>750</t>
  </si>
  <si>
    <t>ADMINISTRACJA PUBLICZNA</t>
  </si>
  <si>
    <t>75011</t>
  </si>
  <si>
    <t>Urzędy Wojewódzkie</t>
  </si>
  <si>
    <t>75023</t>
  </si>
  <si>
    <t>Urzędy Gmin</t>
  </si>
  <si>
    <t>wpływy z usług- opłaty za usługi ksero</t>
  </si>
  <si>
    <t>751</t>
  </si>
  <si>
    <t>75101</t>
  </si>
  <si>
    <t>756</t>
  </si>
  <si>
    <t>75601</t>
  </si>
  <si>
    <t>Wpływy z pod.doch.od osób fizycz.</t>
  </si>
  <si>
    <t>75615</t>
  </si>
  <si>
    <t>pod.od nieruchomości</t>
  </si>
  <si>
    <t>podatek rolny</t>
  </si>
  <si>
    <t>podatek leśny</t>
  </si>
  <si>
    <t>pod.od czynności cywilnoprawnych</t>
  </si>
  <si>
    <t>pod.od środków transportowych</t>
  </si>
  <si>
    <t>pod.od spadków i darowizn</t>
  </si>
  <si>
    <t>wpływy z opłaty targowej</t>
  </si>
  <si>
    <t>044</t>
  </si>
  <si>
    <t>75618</t>
  </si>
  <si>
    <t>wpływy z opłaty skarbowej</t>
  </si>
  <si>
    <t>75621</t>
  </si>
  <si>
    <t>pod.dochodowy od osób fizycznych</t>
  </si>
  <si>
    <t>pod.dochodowy od osób prawnych</t>
  </si>
  <si>
    <t>758</t>
  </si>
  <si>
    <t>RÓŻNE ROZLICZENIA</t>
  </si>
  <si>
    <t>75801</t>
  </si>
  <si>
    <t>Część oświat.subw. ogólnej dla JST</t>
  </si>
  <si>
    <t>subwencje ogólne z budżetu państwa</t>
  </si>
  <si>
    <t>75802</t>
  </si>
  <si>
    <t>Część podst.subw.ogólnej dla gmin</t>
  </si>
  <si>
    <t>75805</t>
  </si>
  <si>
    <t>Część rekomp.subwencji ogólnej</t>
  </si>
  <si>
    <t>801</t>
  </si>
  <si>
    <t>OŚWIATA I WYCHOWANIE</t>
  </si>
  <si>
    <t>80101</t>
  </si>
  <si>
    <t>Szkoły podstawowe</t>
  </si>
  <si>
    <t>80104</t>
  </si>
  <si>
    <t xml:space="preserve">wpływy z różnych opłat </t>
  </si>
  <si>
    <t>wpływy z różn.doch.- wpłaty przedszk.</t>
  </si>
  <si>
    <t>80195</t>
  </si>
  <si>
    <t>Pozostała działalność</t>
  </si>
  <si>
    <t>851</t>
  </si>
  <si>
    <t>OCHRONA ZDROWIA</t>
  </si>
  <si>
    <t>85154</t>
  </si>
  <si>
    <t>Przeciwdziałanie alkoholizmowi</t>
  </si>
  <si>
    <t>Ośrodki Pomocy Społecznej</t>
  </si>
  <si>
    <t>wpływy z usług</t>
  </si>
  <si>
    <t>Gospodarka ściekowa i ochrona wód</t>
  </si>
  <si>
    <t>Oświetlenie ulic</t>
  </si>
  <si>
    <t>OGÓŁEM</t>
  </si>
  <si>
    <t>dot.celowe otrzymane z budż.pań.na realizację inwestycji i zakupówinwest.własnych gmin</t>
  </si>
  <si>
    <t>Zwalczanie chrób zakaźnych zwierząt oraz badania monitoringowe pozost.chem.i biolog.w tkankach zwierząt i prod.pochodzenia zwierzęcego</t>
  </si>
  <si>
    <t>dochody z najmu, dzierżawy składn.majątkowych Skarbu Państwa lub JST dzierżawa za obwody łowieckie</t>
  </si>
  <si>
    <t>wpływy z opłat za zarząd, użytkow.wieczyste nieruchomości</t>
  </si>
  <si>
    <t>dot.celowe otrzymane z budż.państwa na realizację zadań bieżących z zakr.adm.rząd.oraz innych ustaw zleconych gminie ustawami</t>
  </si>
  <si>
    <t>dot.celowe otrzymane z budż.państwa na realizację zadań bieżących z zakr. adm.rząd.oraz innych ustaw zleconych gminie ustawami</t>
  </si>
  <si>
    <t>URZĘDY NACZELNYCH ORGANÓW WŁADZY PAŃSTWOWEJ</t>
  </si>
  <si>
    <t>Urzędy Nacz.Org.Wł.Państw., Kontroli i Ochrony Państwa</t>
  </si>
  <si>
    <t>odsetki od nieterminowych wpłat z tytułu podatków i opłat</t>
  </si>
  <si>
    <t>wpływy z opł.admin.za czynności urzędowe</t>
  </si>
  <si>
    <t>Wpływy z innych opłat stanowiących dochody JST na podstawie ustaw</t>
  </si>
  <si>
    <t>Udziały gmin w podatkach stanow. dochód budżetu państwa</t>
  </si>
  <si>
    <t>dotacje celowe otrzym.z budż.państwa na realizację bieżących zadań z zakr. admin.rząd.oraz innych umów zlec. gminie ustawami</t>
  </si>
  <si>
    <t>dotacje otrzymane z budż.państwa na realizację zad.własn.bieżących gmin</t>
  </si>
  <si>
    <t>wpływy z opłat za zezw.na sprzedaż alkoholu</t>
  </si>
  <si>
    <t>Zasiłki i pomoc w naturze oraz składki na ubezpieczenia społeczne</t>
  </si>
  <si>
    <t>Zasiłki rodzinne, pielęgnacyjne i wychowawcze</t>
  </si>
  <si>
    <t>dotacje celowe otrzym.z budż.państwa na realizację bieżących zadań z zakr. admin.rząd.oraz innych umów zlec.gminie ustawami</t>
  </si>
  <si>
    <t xml:space="preserve">Usługi opiekuńcze i specjalistyczne usługi opiekuńcze  </t>
  </si>
  <si>
    <t>dot.otrzymane z budż.państwa na realizację zad.własn.bieżących gmin</t>
  </si>
  <si>
    <t>EDUKACYJNA OPIEKA WYCHOWAWCZA</t>
  </si>
  <si>
    <t>GOSPODARKA KOMUNALNA I OCHRONA ŚRODOWISKA</t>
  </si>
  <si>
    <t>600</t>
  </si>
  <si>
    <t>TRANSPORT I ŁĄCZNOŚĆ</t>
  </si>
  <si>
    <t>60014</t>
  </si>
  <si>
    <t>Drogi publiczne powiatowe</t>
  </si>
  <si>
    <t>dotacja celowa otrzymana z powiatu na zadania bieżące realizowane na podstawie porozumienia między jednostkami samorządu terytorialnego</t>
  </si>
  <si>
    <t>80110</t>
  </si>
  <si>
    <t>Gimnazjum</t>
  </si>
  <si>
    <t>Infrastruktura wodociągowa i sanitacyjna wsi</t>
  </si>
  <si>
    <t>Gospodarka gruntami i nieruchomościami</t>
  </si>
  <si>
    <t>wpływy ze sprzedaży wyrobów i składników majątkowych - sprzedaż gruntów, bud.i lokali gminnych</t>
  </si>
  <si>
    <t>podatek od dział. gospod. osób fizycz.-karta podatkowa</t>
  </si>
  <si>
    <t>wpływy z usług - zrzut ścieków</t>
  </si>
  <si>
    <t>wpływy z usług - składowanie odpadów</t>
  </si>
  <si>
    <t>Gospodarka odpadami</t>
  </si>
  <si>
    <t>wpływy z różnych dochodów</t>
  </si>
  <si>
    <t>odsetki z nieterminowych wpłat z tyt.podatków i opłat</t>
  </si>
  <si>
    <t xml:space="preserve">wpływy z różnych dochodów </t>
  </si>
  <si>
    <t>75095</t>
  </si>
  <si>
    <t>środki na dofinansowanie własnych zadań bieżących gmin, powiatów, samorządów województw, pozyskane z innych źródeł</t>
  </si>
  <si>
    <t>dotacje celowe otrzym.z budż.państwa na realizację bieżących zadań z zakr. admin.rząd.oraz innych umów zlec. Gminie ustawami</t>
  </si>
  <si>
    <t>75814</t>
  </si>
  <si>
    <t>Rróżne rozliczenia finansowe</t>
  </si>
  <si>
    <t>Biblioteki</t>
  </si>
  <si>
    <t>KULTURA I OCHRONA DZIEDZICTWA NARODOWEGO</t>
  </si>
  <si>
    <t>Dz.</t>
  </si>
  <si>
    <t>01095</t>
  </si>
  <si>
    <t>754</t>
  </si>
  <si>
    <t>BEZP.PUBLICZNE I OCHRONA P.POŻ.</t>
  </si>
  <si>
    <t>Ochotnicze Straże Pożarne</t>
  </si>
  <si>
    <t>0970</t>
  </si>
  <si>
    <t>2700</t>
  </si>
  <si>
    <t>Domy i ośrodki kultury, świetlice i kluby</t>
  </si>
  <si>
    <t>% wykonania wyk/plan</t>
  </si>
  <si>
    <t>dotacje celowe otrzymane z budżetu państwa na zadania bieżące realizowane przez gminę na podstawie porozumień z organami administracji rządowej</t>
  </si>
  <si>
    <t>Budżet Gminy Kolno na 2004 rok -  WYKONANIE DOCHODÓW</t>
  </si>
  <si>
    <t>Plan na 2004</t>
  </si>
  <si>
    <t>Wykonanie 2004</t>
  </si>
  <si>
    <t>0690</t>
  </si>
  <si>
    <t>0750</t>
  </si>
  <si>
    <t>0470</t>
  </si>
  <si>
    <t>0830</t>
  </si>
  <si>
    <t>0840</t>
  </si>
  <si>
    <t>0910</t>
  </si>
  <si>
    <t>wpływy z różnych opłat</t>
  </si>
  <si>
    <t>2010</t>
  </si>
  <si>
    <t>2360</t>
  </si>
  <si>
    <t>2707</t>
  </si>
  <si>
    <t>75113</t>
  </si>
  <si>
    <t>0350</t>
  </si>
  <si>
    <t>0310</t>
  </si>
  <si>
    <t>0320</t>
  </si>
  <si>
    <t>0330</t>
  </si>
  <si>
    <t>0340</t>
  </si>
  <si>
    <t>0360</t>
  </si>
  <si>
    <t>0430</t>
  </si>
  <si>
    <t>0500</t>
  </si>
  <si>
    <t>2750</t>
  </si>
  <si>
    <t>2920</t>
  </si>
  <si>
    <t>0020</t>
  </si>
  <si>
    <t>0010</t>
  </si>
  <si>
    <t>0410</t>
  </si>
  <si>
    <t>75807</t>
  </si>
  <si>
    <t>0920</t>
  </si>
  <si>
    <t>pozostałe odsetki</t>
  </si>
  <si>
    <t>2030</t>
  </si>
  <si>
    <t>2033</t>
  </si>
  <si>
    <t>80113</t>
  </si>
  <si>
    <t>80146</t>
  </si>
  <si>
    <t>852</t>
  </si>
  <si>
    <t>POMOC SPOŁECZNA</t>
  </si>
  <si>
    <t>85212</t>
  </si>
  <si>
    <t>6310</t>
  </si>
  <si>
    <t>85213</t>
  </si>
  <si>
    <t>85214</t>
  </si>
  <si>
    <t>0480</t>
  </si>
  <si>
    <t>6290</t>
  </si>
  <si>
    <t>2020</t>
  </si>
  <si>
    <t xml:space="preserve">dotacje otrzymane z funduszy celowych na finansowanie lub dofinansowanie kosztów realizacji inwestycji i zakupów inwestycyjnych innych jednostek sektora finansów publicznych </t>
  </si>
  <si>
    <t>dochody jst związane z realizacją zadań z zakresu adm.rządowej oraz innych zadań zleconych ustawami</t>
  </si>
  <si>
    <t>Wybory do Parlamentu Europejskiego</t>
  </si>
  <si>
    <t>DOCHODY OD OSÓB PRAWNYCH, OD OSÓB FIZYCZNYCH I OD INNYCH NIE POSIADAJĄCYCH OSOBOW. PRAWNEJ ORAZ WYDATKI ZWIĄZANE Z ICH POBOREM</t>
  </si>
  <si>
    <t>Wpływy z podatku rolnego, podatku leśnego, podatku od czynności cywilnoprawnych, podatku od spadków i darowizn oraz podatków i opłat lokalnych</t>
  </si>
  <si>
    <t>środki na uzupełnienie dochodów gmin</t>
  </si>
  <si>
    <t>Część wyrównawcza subwnecji ogólnej dla gmin</t>
  </si>
  <si>
    <t>Przedszkola</t>
  </si>
  <si>
    <t>Dokształcanie i doskonalenie nauczycieli</t>
  </si>
  <si>
    <t>Dowożenie uczniów do szkół</t>
  </si>
  <si>
    <t>Świadczenia rodzinne oraz składki na ubezpieczenia emerytalne i rentowe z ubezpieczenia społecznego</t>
  </si>
  <si>
    <t>dotacje celowe otrzymane z budżetu państwa na inwestycje i zakupy inwestycyjne z zakresu administracji rządowej oraz innych zadań zleconych gminom ustawami</t>
  </si>
  <si>
    <t>Składki na ubezp.zdrowotne opłacane za osoby pobierające niektóre śwaidczenia z pomocy społecznej</t>
  </si>
  <si>
    <t xml:space="preserve">Kolonie i obozy oraz inne formy wypoczynku dzieci i młodzieży szkolnej, a także szkolnenia młodziezy </t>
  </si>
  <si>
    <t>dotacje otrzymane z funduszy celowych na finansowanie lub dofinansowanie kosztów realizacji inwestycji i zakupów inwestycyjnych innych jednostek sektora finansów publicznych</t>
  </si>
  <si>
    <t>KULTURA FIZYCZNA I SPORT</t>
  </si>
  <si>
    <t>środki na dofinansowanie własnych inwestycji gmin pozyskane z innych źródeł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</si>
</sst>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\ _z_ł"/>
    <numFmt numFmtId="167" formatCode="0.0%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0" fontId="3" fillId="0" borderId="0" xfId="0" applyFont="1" applyAlignment="1">
      <alignment/>
    </xf>
    <xf numFmtId="0" fontId="6" fillId="0" borderId="4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Border="1" applyAlignment="1">
      <alignment wrapText="1"/>
    </xf>
    <xf numFmtId="49" fontId="0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2" fontId="1" fillId="2" borderId="4" xfId="0" applyNumberFormat="1" applyFont="1" applyFill="1" applyBorder="1" applyAlignment="1">
      <alignment wrapText="1"/>
    </xf>
    <xf numFmtId="166" fontId="1" fillId="3" borderId="4" xfId="0" applyNumberFormat="1" applyFont="1" applyFill="1" applyBorder="1" applyAlignment="1">
      <alignment horizontal="right"/>
    </xf>
    <xf numFmtId="166" fontId="3" fillId="0" borderId="4" xfId="0" applyNumberFormat="1" applyFont="1" applyBorder="1" applyAlignment="1">
      <alignment horizontal="right"/>
    </xf>
    <xf numFmtId="166" fontId="0" fillId="0" borderId="4" xfId="0" applyNumberFormat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0" fillId="0" borderId="4" xfId="0" applyBorder="1" applyAlignment="1">
      <alignment/>
    </xf>
    <xf numFmtId="49" fontId="0" fillId="2" borderId="5" xfId="0" applyNumberFormat="1" applyFill="1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6" fillId="0" borderId="4" xfId="0" applyFont="1" applyBorder="1" applyAlignment="1">
      <alignment/>
    </xf>
    <xf numFmtId="166" fontId="3" fillId="0" borderId="4" xfId="0" applyNumberFormat="1" applyFont="1" applyBorder="1" applyAlignment="1">
      <alignment/>
    </xf>
    <xf numFmtId="166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166" fontId="4" fillId="0" borderId="4" xfId="0" applyNumberFormat="1" applyFont="1" applyFill="1" applyBorder="1" applyAlignment="1">
      <alignment horizontal="right"/>
    </xf>
    <xf numFmtId="166" fontId="1" fillId="0" borderId="4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166" fontId="3" fillId="0" borderId="1" xfId="0" applyNumberFormat="1" applyFont="1" applyBorder="1" applyAlignment="1">
      <alignment horizontal="right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66" fontId="0" fillId="3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/>
    </xf>
    <xf numFmtId="166" fontId="1" fillId="2" borderId="12" xfId="0" applyNumberFormat="1" applyFont="1" applyFill="1" applyBorder="1" applyAlignment="1">
      <alignment horizontal="right"/>
    </xf>
    <xf numFmtId="49" fontId="1" fillId="4" borderId="7" xfId="0" applyNumberFormat="1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horizontal="center"/>
    </xf>
    <xf numFmtId="49" fontId="1" fillId="5" borderId="9" xfId="0" applyNumberFormat="1" applyFont="1" applyFill="1" applyBorder="1" applyAlignment="1">
      <alignment horizontal="center"/>
    </xf>
    <xf numFmtId="49" fontId="1" fillId="5" borderId="11" xfId="0" applyNumberFormat="1" applyFont="1" applyFill="1" applyBorder="1" applyAlignment="1">
      <alignment horizontal="center"/>
    </xf>
    <xf numFmtId="0" fontId="1" fillId="5" borderId="11" xfId="0" applyFont="1" applyFill="1" applyBorder="1" applyAlignment="1">
      <alignment wrapText="1"/>
    </xf>
    <xf numFmtId="166" fontId="3" fillId="0" borderId="1" xfId="0" applyNumberFormat="1" applyFont="1" applyBorder="1" applyAlignment="1">
      <alignment/>
    </xf>
    <xf numFmtId="49" fontId="1" fillId="2" borderId="13" xfId="0" applyNumberFormat="1" applyFont="1" applyFill="1" applyBorder="1" applyAlignment="1">
      <alignment horizontal="center"/>
    </xf>
    <xf numFmtId="49" fontId="1" fillId="4" borderId="9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1" fillId="4" borderId="11" xfId="0" applyFont="1" applyFill="1" applyBorder="1" applyAlignment="1">
      <alignment horizontal="center" wrapText="1"/>
    </xf>
    <xf numFmtId="166" fontId="1" fillId="4" borderId="15" xfId="0" applyNumberFormat="1" applyFont="1" applyFill="1" applyBorder="1" applyAlignment="1">
      <alignment horizontal="center" wrapText="1"/>
    </xf>
    <xf numFmtId="166" fontId="5" fillId="4" borderId="11" xfId="0" applyNumberFormat="1" applyFont="1" applyFill="1" applyBorder="1" applyAlignment="1">
      <alignment horizontal="right"/>
    </xf>
    <xf numFmtId="167" fontId="5" fillId="4" borderId="15" xfId="0" applyNumberFormat="1" applyFont="1" applyFill="1" applyBorder="1" applyAlignment="1">
      <alignment horizontal="right"/>
    </xf>
    <xf numFmtId="167" fontId="5" fillId="5" borderId="15" xfId="0" applyNumberFormat="1" applyFont="1" applyFill="1" applyBorder="1" applyAlignment="1">
      <alignment horizontal="right"/>
    </xf>
    <xf numFmtId="0" fontId="1" fillId="2" borderId="16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167" fontId="1" fillId="2" borderId="16" xfId="0" applyNumberFormat="1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center"/>
    </xf>
    <xf numFmtId="167" fontId="0" fillId="3" borderId="18" xfId="0" applyNumberFormat="1" applyFont="1" applyFill="1" applyBorder="1" applyAlignment="1">
      <alignment horizontal="right"/>
    </xf>
    <xf numFmtId="49" fontId="1" fillId="3" borderId="17" xfId="0" applyNumberFormat="1" applyFont="1" applyFill="1" applyBorder="1" applyAlignment="1">
      <alignment horizontal="center"/>
    </xf>
    <xf numFmtId="167" fontId="0" fillId="0" borderId="18" xfId="0" applyNumberFormat="1" applyBorder="1" applyAlignment="1">
      <alignment/>
    </xf>
    <xf numFmtId="167" fontId="1" fillId="3" borderId="18" xfId="0" applyNumberFormat="1" applyFont="1" applyFill="1" applyBorder="1" applyAlignment="1">
      <alignment horizontal="right"/>
    </xf>
    <xf numFmtId="167" fontId="1" fillId="0" borderId="18" xfId="0" applyNumberFormat="1" applyFont="1" applyFill="1" applyBorder="1" applyAlignment="1">
      <alignment horizontal="right"/>
    </xf>
    <xf numFmtId="49" fontId="0" fillId="0" borderId="17" xfId="0" applyNumberFormat="1" applyBorder="1" applyAlignment="1">
      <alignment horizontal="center"/>
    </xf>
    <xf numFmtId="167" fontId="0" fillId="0" borderId="18" xfId="0" applyNumberFormat="1" applyBorder="1" applyAlignment="1">
      <alignment horizontal="right"/>
    </xf>
    <xf numFmtId="0" fontId="0" fillId="0" borderId="17" xfId="0" applyBorder="1" applyAlignment="1">
      <alignment/>
    </xf>
    <xf numFmtId="167" fontId="3" fillId="0" borderId="18" xfId="0" applyNumberFormat="1" applyFont="1" applyBorder="1" applyAlignment="1">
      <alignment/>
    </xf>
    <xf numFmtId="167" fontId="3" fillId="0" borderId="19" xfId="0" applyNumberFormat="1" applyFont="1" applyBorder="1" applyAlignment="1">
      <alignment/>
    </xf>
    <xf numFmtId="167" fontId="3" fillId="0" borderId="18" xfId="0" applyNumberFormat="1" applyFont="1" applyBorder="1" applyAlignment="1">
      <alignment horizontal="right"/>
    </xf>
    <xf numFmtId="49" fontId="1" fillId="3" borderId="14" xfId="0" applyNumberFormat="1" applyFont="1" applyFill="1" applyBorder="1" applyAlignment="1">
      <alignment horizontal="center"/>
    </xf>
    <xf numFmtId="167" fontId="3" fillId="0" borderId="19" xfId="0" applyNumberFormat="1" applyFont="1" applyBorder="1" applyAlignment="1">
      <alignment horizontal="right"/>
    </xf>
    <xf numFmtId="49" fontId="0" fillId="3" borderId="1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167" fontId="4" fillId="0" borderId="18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49" fontId="1" fillId="3" borderId="20" xfId="0" applyNumberFormat="1" applyFon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1" fillId="5" borderId="10" xfId="0" applyNumberFormat="1" applyFont="1" applyFill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/>
    </xf>
    <xf numFmtId="49" fontId="1" fillId="4" borderId="11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/>
    </xf>
    <xf numFmtId="166" fontId="5" fillId="5" borderId="11" xfId="0" applyNumberFormat="1" applyFont="1" applyFill="1" applyBorder="1" applyAlignment="1">
      <alignment horizontal="right"/>
    </xf>
    <xf numFmtId="49" fontId="1" fillId="2" borderId="12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4" borderId="11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1" fillId="2" borderId="4" xfId="0" applyFont="1" applyFill="1" applyBorder="1" applyAlignment="1">
      <alignment/>
    </xf>
    <xf numFmtId="167" fontId="1" fillId="4" borderId="15" xfId="0" applyNumberFormat="1" applyFont="1" applyFill="1" applyBorder="1" applyAlignment="1">
      <alignment horizontal="right"/>
    </xf>
    <xf numFmtId="49" fontId="0" fillId="4" borderId="11" xfId="0" applyNumberFormat="1" applyFont="1" applyFill="1" applyBorder="1" applyAlignment="1">
      <alignment horizontal="center"/>
    </xf>
    <xf numFmtId="0" fontId="0" fillId="2" borderId="22" xfId="0" applyFill="1" applyBorder="1" applyAlignment="1">
      <alignment/>
    </xf>
    <xf numFmtId="0" fontId="1" fillId="2" borderId="22" xfId="0" applyFont="1" applyFill="1" applyBorder="1" applyAlignment="1">
      <alignment/>
    </xf>
    <xf numFmtId="49" fontId="0" fillId="0" borderId="4" xfId="0" applyNumberFormat="1" applyFont="1" applyBorder="1" applyAlignment="1">
      <alignment horizontal="center"/>
    </xf>
    <xf numFmtId="166" fontId="6" fillId="0" borderId="4" xfId="0" applyNumberFormat="1" applyFont="1" applyBorder="1" applyAlignment="1">
      <alignment/>
    </xf>
    <xf numFmtId="166" fontId="6" fillId="0" borderId="4" xfId="0" applyNumberFormat="1" applyFont="1" applyBorder="1" applyAlignment="1">
      <alignment horizontal="right"/>
    </xf>
    <xf numFmtId="10" fontId="5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right"/>
    </xf>
    <xf numFmtId="10" fontId="6" fillId="0" borderId="0" xfId="0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166" fontId="6" fillId="0" borderId="4" xfId="0" applyNumberFormat="1" applyFont="1" applyFill="1" applyBorder="1" applyAlignment="1">
      <alignment horizontal="right"/>
    </xf>
    <xf numFmtId="166" fontId="6" fillId="0" borderId="1" xfId="0" applyNumberFormat="1" applyFont="1" applyBorder="1" applyAlignment="1">
      <alignment horizontal="right"/>
    </xf>
    <xf numFmtId="167" fontId="6" fillId="0" borderId="18" xfId="0" applyNumberFormat="1" applyFont="1" applyBorder="1" applyAlignment="1">
      <alignment horizontal="right"/>
    </xf>
    <xf numFmtId="167" fontId="6" fillId="0" borderId="19" xfId="0" applyNumberFormat="1" applyFont="1" applyBorder="1" applyAlignment="1">
      <alignment horizontal="right"/>
    </xf>
    <xf numFmtId="167" fontId="6" fillId="0" borderId="18" xfId="0" applyNumberFormat="1" applyFont="1" applyFill="1" applyBorder="1" applyAlignment="1">
      <alignment horizontal="right"/>
    </xf>
    <xf numFmtId="167" fontId="6" fillId="0" borderId="18" xfId="0" applyNumberFormat="1" applyFont="1" applyBorder="1" applyAlignment="1">
      <alignment/>
    </xf>
    <xf numFmtId="166" fontId="6" fillId="0" borderId="1" xfId="0" applyNumberFormat="1" applyFont="1" applyFill="1" applyBorder="1" applyAlignment="1">
      <alignment horizontal="right"/>
    </xf>
    <xf numFmtId="167" fontId="6" fillId="0" borderId="19" xfId="0" applyNumberFormat="1" applyFont="1" applyFill="1" applyBorder="1" applyAlignment="1">
      <alignment horizontal="right"/>
    </xf>
    <xf numFmtId="166" fontId="4" fillId="2" borderId="4" xfId="0" applyNumberFormat="1" applyFont="1" applyFill="1" applyBorder="1" applyAlignment="1">
      <alignment horizontal="right"/>
    </xf>
    <xf numFmtId="167" fontId="4" fillId="2" borderId="18" xfId="0" applyNumberFormat="1" applyFont="1" applyFill="1" applyBorder="1" applyAlignment="1">
      <alignment horizontal="right"/>
    </xf>
    <xf numFmtId="166" fontId="4" fillId="2" borderId="5" xfId="0" applyNumberFormat="1" applyFont="1" applyFill="1" applyBorder="1" applyAlignment="1">
      <alignment horizontal="right"/>
    </xf>
    <xf numFmtId="167" fontId="4" fillId="2" borderId="23" xfId="0" applyNumberFormat="1" applyFont="1" applyFill="1" applyBorder="1" applyAlignment="1">
      <alignment horizontal="right"/>
    </xf>
    <xf numFmtId="166" fontId="4" fillId="2" borderId="22" xfId="0" applyNumberFormat="1" applyFont="1" applyFill="1" applyBorder="1" applyAlignment="1">
      <alignment/>
    </xf>
    <xf numFmtId="166" fontId="4" fillId="2" borderId="22" xfId="0" applyNumberFormat="1" applyFont="1" applyFill="1" applyBorder="1" applyAlignment="1">
      <alignment horizontal="right"/>
    </xf>
    <xf numFmtId="166" fontId="6" fillId="3" borderId="4" xfId="0" applyNumberFormat="1" applyFont="1" applyFill="1" applyBorder="1" applyAlignment="1">
      <alignment horizontal="right"/>
    </xf>
    <xf numFmtId="167" fontId="6" fillId="3" borderId="18" xfId="0" applyNumberFormat="1" applyFont="1" applyFill="1" applyBorder="1" applyAlignment="1">
      <alignment horizontal="right"/>
    </xf>
    <xf numFmtId="49" fontId="1" fillId="3" borderId="24" xfId="0" applyNumberFormat="1" applyFont="1" applyFill="1" applyBorder="1" applyAlignment="1">
      <alignment horizontal="center"/>
    </xf>
    <xf numFmtId="10" fontId="6" fillId="0" borderId="0" xfId="0" applyNumberFormat="1" applyFont="1" applyBorder="1" applyAlignment="1">
      <alignment horizontal="right"/>
    </xf>
    <xf numFmtId="10" fontId="6" fillId="0" borderId="0" xfId="0" applyNumberFormat="1" applyFont="1" applyBorder="1" applyAlignment="1">
      <alignment/>
    </xf>
    <xf numFmtId="10" fontId="6" fillId="0" borderId="0" xfId="0" applyNumberFormat="1" applyFont="1" applyFill="1" applyBorder="1" applyAlignment="1">
      <alignment/>
    </xf>
    <xf numFmtId="10" fontId="4" fillId="2" borderId="23" xfId="0" applyNumberFormat="1" applyFont="1" applyFill="1" applyBorder="1" applyAlignment="1">
      <alignment horizontal="right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1" fillId="3" borderId="25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wrapText="1"/>
    </xf>
    <xf numFmtId="166" fontId="3" fillId="0" borderId="0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wrapText="1"/>
    </xf>
    <xf numFmtId="166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6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90"/>
  <sheetViews>
    <sheetView showGridLines="0" tabSelected="1" workbookViewId="0" topLeftCell="A103">
      <selection activeCell="C116" sqref="C116"/>
    </sheetView>
  </sheetViews>
  <sheetFormatPr defaultColWidth="9.00390625" defaultRowHeight="12.75"/>
  <cols>
    <col min="1" max="1" width="5.00390625" style="0" customWidth="1"/>
    <col min="2" max="2" width="7.00390625" style="0" customWidth="1"/>
    <col min="3" max="3" width="6.00390625" style="0" customWidth="1"/>
    <col min="4" max="4" width="62.875" style="0" customWidth="1"/>
    <col min="5" max="5" width="15.375" style="8" customWidth="1"/>
    <col min="6" max="6" width="20.00390625" style="0" customWidth="1"/>
    <col min="7" max="7" width="14.625" style="0" customWidth="1"/>
  </cols>
  <sheetData>
    <row r="1" ht="12.75" hidden="1"/>
    <row r="2" ht="12.75" hidden="1"/>
    <row r="3" ht="12.75" hidden="1"/>
    <row r="4" ht="12.75" hidden="1"/>
    <row r="5" spans="1:7" ht="32.25" customHeight="1">
      <c r="A5" s="64" t="s">
        <v>133</v>
      </c>
      <c r="B5" s="17"/>
      <c r="C5" s="17"/>
      <c r="D5" s="17"/>
      <c r="E5" s="18"/>
      <c r="F5" s="17"/>
      <c r="G5" s="17"/>
    </row>
    <row r="6" ht="15.75" customHeight="1" thickBot="1"/>
    <row r="7" spans="1:7" ht="32.25" customHeight="1" thickBot="1">
      <c r="A7" s="45" t="s">
        <v>123</v>
      </c>
      <c r="B7" s="46" t="s">
        <v>0</v>
      </c>
      <c r="C7" s="62" t="s">
        <v>1</v>
      </c>
      <c r="D7" s="62" t="s">
        <v>2</v>
      </c>
      <c r="E7" s="65" t="s">
        <v>134</v>
      </c>
      <c r="F7" s="65" t="s">
        <v>135</v>
      </c>
      <c r="G7" s="66" t="s">
        <v>131</v>
      </c>
    </row>
    <row r="8" spans="1:7" ht="13.5" thickBot="1">
      <c r="A8" s="58" t="s">
        <v>3</v>
      </c>
      <c r="B8" s="60" t="s">
        <v>4</v>
      </c>
      <c r="C8" s="59" t="s">
        <v>5</v>
      </c>
      <c r="D8" s="59" t="s">
        <v>6</v>
      </c>
      <c r="E8" s="61" t="s">
        <v>7</v>
      </c>
      <c r="F8" s="59" t="s">
        <v>8</v>
      </c>
      <c r="G8" s="70" t="s">
        <v>8</v>
      </c>
    </row>
    <row r="9" spans="1:7" ht="15.75" thickBot="1">
      <c r="A9" s="50" t="s">
        <v>9</v>
      </c>
      <c r="B9" s="51"/>
      <c r="C9" s="104"/>
      <c r="D9" s="105" t="s">
        <v>10</v>
      </c>
      <c r="E9" s="67">
        <f>SUM(E15+E18)</f>
        <v>7070</v>
      </c>
      <c r="F9" s="67">
        <f>SUM(F15+F18)</f>
        <v>7070</v>
      </c>
      <c r="G9" s="113">
        <f>SUM(F9/E9)</f>
        <v>1</v>
      </c>
    </row>
    <row r="10" spans="1:7" ht="12.75" hidden="1">
      <c r="A10" s="71"/>
      <c r="B10" s="2" t="s">
        <v>11</v>
      </c>
      <c r="C10" s="48"/>
      <c r="D10" s="28" t="s">
        <v>106</v>
      </c>
      <c r="E10" s="49">
        <v>0</v>
      </c>
      <c r="F10" s="49">
        <v>0</v>
      </c>
      <c r="G10" s="72">
        <v>0</v>
      </c>
    </row>
    <row r="11" spans="1:7" ht="22.5" hidden="1">
      <c r="A11" s="73"/>
      <c r="B11" s="93"/>
      <c r="C11" s="13" t="s">
        <v>13</v>
      </c>
      <c r="D11" s="10" t="s">
        <v>77</v>
      </c>
      <c r="E11" s="43" t="s">
        <v>12</v>
      </c>
      <c r="F11" s="43" t="s">
        <v>12</v>
      </c>
      <c r="G11" s="74" t="s">
        <v>12</v>
      </c>
    </row>
    <row r="12" spans="1:7" ht="12.75" hidden="1">
      <c r="A12" s="75"/>
      <c r="B12" s="94"/>
      <c r="C12" s="26"/>
      <c r="D12" s="26"/>
      <c r="E12" s="31"/>
      <c r="F12" s="31"/>
      <c r="G12" s="76"/>
    </row>
    <row r="13" spans="1:7" ht="12.75" hidden="1">
      <c r="A13" s="75"/>
      <c r="B13" s="94"/>
      <c r="C13" s="13"/>
      <c r="D13" s="10"/>
      <c r="E13" s="20"/>
      <c r="F13" s="20"/>
      <c r="G13" s="77"/>
    </row>
    <row r="14" spans="1:7" ht="12.75" hidden="1">
      <c r="A14" s="75"/>
      <c r="B14" s="95"/>
      <c r="C14" s="14"/>
      <c r="D14" s="10"/>
      <c r="E14" s="20"/>
      <c r="F14" s="20"/>
      <c r="G14" s="77"/>
    </row>
    <row r="15" spans="1:7" ht="38.25">
      <c r="A15" s="71"/>
      <c r="B15" s="3" t="s">
        <v>14</v>
      </c>
      <c r="C15" s="15"/>
      <c r="D15" s="19" t="s">
        <v>78</v>
      </c>
      <c r="E15" s="132">
        <f>SUM(E16)</f>
        <v>70</v>
      </c>
      <c r="F15" s="132">
        <f>SUM(F16)</f>
        <v>70</v>
      </c>
      <c r="G15" s="133">
        <f>SUM(F15/E15)</f>
        <v>1</v>
      </c>
    </row>
    <row r="16" spans="1:7" ht="12.75">
      <c r="A16" s="73"/>
      <c r="B16" s="93"/>
      <c r="C16" s="23" t="s">
        <v>136</v>
      </c>
      <c r="D16" s="24" t="s">
        <v>142</v>
      </c>
      <c r="E16" s="130">
        <v>70</v>
      </c>
      <c r="F16" s="130">
        <v>70</v>
      </c>
      <c r="G16" s="131">
        <f>SUM(F16/E16)</f>
        <v>1</v>
      </c>
    </row>
    <row r="17" ht="12.75" customHeight="1" hidden="1"/>
    <row r="18" spans="1:7" ht="12.75">
      <c r="A18" s="71"/>
      <c r="B18" s="3" t="s">
        <v>124</v>
      </c>
      <c r="C18" s="15"/>
      <c r="D18" s="112" t="s">
        <v>67</v>
      </c>
      <c r="E18" s="132">
        <f>SUM(E19)</f>
        <v>7000</v>
      </c>
      <c r="F18" s="132">
        <f>SUM(F19)</f>
        <v>7000</v>
      </c>
      <c r="G18" s="133">
        <f>SUM(F18/E18)</f>
        <v>1</v>
      </c>
    </row>
    <row r="19" spans="1:7" ht="34.5" thickBot="1">
      <c r="A19" s="79"/>
      <c r="B19" s="63"/>
      <c r="C19" s="16">
        <v>6260</v>
      </c>
      <c r="D19" s="111" t="s">
        <v>176</v>
      </c>
      <c r="E19" s="118">
        <v>7000</v>
      </c>
      <c r="F19" s="118">
        <v>7000</v>
      </c>
      <c r="G19" s="128">
        <f>SUM(F19/E19)</f>
        <v>1</v>
      </c>
    </row>
    <row r="20" spans="1:7" ht="12.75" hidden="1">
      <c r="A20" s="79"/>
      <c r="B20" s="63"/>
      <c r="C20" s="4"/>
      <c r="D20" s="9"/>
      <c r="E20" s="22"/>
      <c r="F20" s="22"/>
      <c r="G20" s="80"/>
    </row>
    <row r="21" spans="1:7" ht="12.75" hidden="1">
      <c r="A21" s="79"/>
      <c r="B21" s="63"/>
      <c r="C21" s="4"/>
      <c r="D21" s="9"/>
      <c r="E21" s="22"/>
      <c r="F21" s="22"/>
      <c r="G21" s="80"/>
    </row>
    <row r="22" spans="1:2" ht="13.5" hidden="1" thickBot="1">
      <c r="A22" s="79"/>
      <c r="B22" s="63"/>
    </row>
    <row r="23" spans="1:7" ht="15.75" thickBot="1">
      <c r="A23" s="50" t="s">
        <v>15</v>
      </c>
      <c r="B23" s="51"/>
      <c r="C23" s="104"/>
      <c r="D23" s="47" t="s">
        <v>16</v>
      </c>
      <c r="E23" s="67">
        <f>SUM(E24)</f>
        <v>4200</v>
      </c>
      <c r="F23" s="67">
        <f>SUM(F24)</f>
        <v>6280</v>
      </c>
      <c r="G23" s="68">
        <f aca="true" t="shared" si="0" ref="G23:G28">SUM(F23/E23)</f>
        <v>1.4952380952380953</v>
      </c>
    </row>
    <row r="24" spans="1:7" ht="12.75">
      <c r="A24" s="73"/>
      <c r="B24" s="2" t="s">
        <v>17</v>
      </c>
      <c r="C24" s="48"/>
      <c r="D24" s="28" t="s">
        <v>18</v>
      </c>
      <c r="E24" s="134">
        <f>SUM(E25)</f>
        <v>4200</v>
      </c>
      <c r="F24" s="134">
        <f>SUM(F25)</f>
        <v>6280</v>
      </c>
      <c r="G24" s="135">
        <f t="shared" si="0"/>
        <v>1.4952380952380953</v>
      </c>
    </row>
    <row r="25" spans="1:7" ht="23.25" thickBot="1">
      <c r="A25" s="79"/>
      <c r="B25" s="96"/>
      <c r="C25" s="23" t="s">
        <v>137</v>
      </c>
      <c r="D25" s="24" t="s">
        <v>79</v>
      </c>
      <c r="E25" s="130">
        <v>4200</v>
      </c>
      <c r="F25" s="130">
        <v>6280</v>
      </c>
      <c r="G25" s="131">
        <f t="shared" si="0"/>
        <v>1.4952380952380953</v>
      </c>
    </row>
    <row r="26" spans="1:7" ht="15.75" thickBot="1">
      <c r="A26" s="52" t="s">
        <v>99</v>
      </c>
      <c r="B26" s="97"/>
      <c r="C26" s="53"/>
      <c r="D26" s="54" t="s">
        <v>100</v>
      </c>
      <c r="E26" s="106">
        <f>SUM(E27)</f>
        <v>5054</v>
      </c>
      <c r="F26" s="106">
        <f>SUM(F27)</f>
        <v>5054</v>
      </c>
      <c r="G26" s="69">
        <f t="shared" si="0"/>
        <v>1</v>
      </c>
    </row>
    <row r="27" spans="1:7" ht="12.75">
      <c r="A27" s="79"/>
      <c r="B27" s="2" t="s">
        <v>101</v>
      </c>
      <c r="C27" s="27"/>
      <c r="D27" s="28" t="s">
        <v>102</v>
      </c>
      <c r="E27" s="134">
        <f>SUM(E28:E29)</f>
        <v>5054</v>
      </c>
      <c r="F27" s="134">
        <f>SUM(F28:F29)</f>
        <v>5054</v>
      </c>
      <c r="G27" s="135">
        <f t="shared" si="0"/>
        <v>1</v>
      </c>
    </row>
    <row r="28" spans="1:7" ht="23.25" thickBot="1">
      <c r="A28" s="81"/>
      <c r="B28" s="32"/>
      <c r="C28" s="16">
        <v>2320</v>
      </c>
      <c r="D28" s="12" t="s">
        <v>103</v>
      </c>
      <c r="E28" s="118">
        <v>5054</v>
      </c>
      <c r="F28" s="118">
        <v>5054</v>
      </c>
      <c r="G28" s="129">
        <f t="shared" si="0"/>
        <v>1</v>
      </c>
    </row>
    <row r="29" spans="1:7" ht="13.5" hidden="1" thickBot="1">
      <c r="A29" s="81"/>
      <c r="B29" s="32"/>
      <c r="C29" s="34"/>
      <c r="D29" s="34"/>
      <c r="E29" s="55"/>
      <c r="F29" s="55"/>
      <c r="G29" s="83"/>
    </row>
    <row r="30" spans="1:7" ht="15.75" thickBot="1">
      <c r="A30" s="50" t="s">
        <v>19</v>
      </c>
      <c r="B30" s="51"/>
      <c r="C30" s="104"/>
      <c r="D30" s="47" t="s">
        <v>20</v>
      </c>
      <c r="E30" s="67">
        <f>SUM(E31)</f>
        <v>265688</v>
      </c>
      <c r="F30" s="67">
        <f>SUM(F31)</f>
        <v>254671</v>
      </c>
      <c r="G30" s="68">
        <f aca="true" t="shared" si="1" ref="G30:G73">SUM(F30/E30)</f>
        <v>0.958534070037036</v>
      </c>
    </row>
    <row r="31" spans="1:7" ht="12.75">
      <c r="A31" s="73"/>
      <c r="B31" s="56" t="s">
        <v>21</v>
      </c>
      <c r="C31" s="107"/>
      <c r="D31" s="28" t="s">
        <v>107</v>
      </c>
      <c r="E31" s="134">
        <f>SUM(E32:E37)</f>
        <v>265688</v>
      </c>
      <c r="F31" s="134">
        <f>SUM(F32:F37)</f>
        <v>254671</v>
      </c>
      <c r="G31" s="135">
        <f t="shared" si="1"/>
        <v>0.958534070037036</v>
      </c>
    </row>
    <row r="32" spans="1:7" ht="12.75">
      <c r="A32" s="79"/>
      <c r="B32" s="96"/>
      <c r="C32" s="4" t="s">
        <v>138</v>
      </c>
      <c r="D32" s="9" t="s">
        <v>80</v>
      </c>
      <c r="E32" s="124">
        <v>5500</v>
      </c>
      <c r="F32" s="124">
        <v>4856</v>
      </c>
      <c r="G32" s="128">
        <f t="shared" si="1"/>
        <v>0.8829090909090909</v>
      </c>
    </row>
    <row r="33" spans="1:7" ht="12.75">
      <c r="A33" s="73"/>
      <c r="B33" s="93"/>
      <c r="C33" s="23" t="s">
        <v>136</v>
      </c>
      <c r="D33" s="24" t="s">
        <v>142</v>
      </c>
      <c r="E33" s="130">
        <v>100</v>
      </c>
      <c r="F33" s="130">
        <v>104</v>
      </c>
      <c r="G33" s="131">
        <f t="shared" si="1"/>
        <v>1.04</v>
      </c>
    </row>
    <row r="34" spans="1:7" ht="12.75">
      <c r="A34" s="79"/>
      <c r="B34" s="63"/>
      <c r="C34" s="4" t="s">
        <v>139</v>
      </c>
      <c r="D34" s="9" t="s">
        <v>22</v>
      </c>
      <c r="E34" s="124">
        <v>95500</v>
      </c>
      <c r="F34" s="124">
        <v>94181</v>
      </c>
      <c r="G34" s="128">
        <f t="shared" si="1"/>
        <v>0.9861884816753926</v>
      </c>
    </row>
    <row r="35" spans="1:7" ht="22.5">
      <c r="A35" s="79"/>
      <c r="B35" s="63"/>
      <c r="C35" s="4" t="s">
        <v>140</v>
      </c>
      <c r="D35" s="9" t="s">
        <v>108</v>
      </c>
      <c r="E35" s="124">
        <v>162000</v>
      </c>
      <c r="F35" s="124">
        <v>152913</v>
      </c>
      <c r="G35" s="128">
        <f t="shared" si="1"/>
        <v>0.9439074074074074</v>
      </c>
    </row>
    <row r="36" spans="1:7" ht="12.75">
      <c r="A36" s="79"/>
      <c r="B36" s="63"/>
      <c r="C36" s="4" t="s">
        <v>141</v>
      </c>
      <c r="D36" s="9" t="s">
        <v>114</v>
      </c>
      <c r="E36" s="124">
        <v>650</v>
      </c>
      <c r="F36" s="124">
        <v>679</v>
      </c>
      <c r="G36" s="128">
        <f t="shared" si="1"/>
        <v>1.0446153846153847</v>
      </c>
    </row>
    <row r="37" spans="1:7" ht="13.5" thickBot="1">
      <c r="A37" s="79"/>
      <c r="B37" s="63"/>
      <c r="C37" s="23" t="s">
        <v>128</v>
      </c>
      <c r="D37" s="24" t="s">
        <v>23</v>
      </c>
      <c r="E37" s="130">
        <v>1938</v>
      </c>
      <c r="F37" s="130">
        <v>1938</v>
      </c>
      <c r="G37" s="131">
        <f t="shared" si="1"/>
        <v>1</v>
      </c>
    </row>
    <row r="38" spans="1:7" ht="15.75" thickBot="1">
      <c r="A38" s="50" t="s">
        <v>24</v>
      </c>
      <c r="B38" s="51"/>
      <c r="C38" s="104"/>
      <c r="D38" s="47" t="s">
        <v>25</v>
      </c>
      <c r="E38" s="67">
        <f>SUM(E39+E41+E47)</f>
        <v>209889</v>
      </c>
      <c r="F38" s="67">
        <f>SUM(F39+F41+F47)</f>
        <v>185275</v>
      </c>
      <c r="G38" s="68">
        <f t="shared" si="1"/>
        <v>0.8827284898208101</v>
      </c>
    </row>
    <row r="39" spans="1:7" ht="12.75">
      <c r="A39" s="73"/>
      <c r="B39" s="2" t="s">
        <v>26</v>
      </c>
      <c r="C39" s="48"/>
      <c r="D39" s="28" t="s">
        <v>27</v>
      </c>
      <c r="E39" s="134">
        <f>SUM(E40)</f>
        <v>67860</v>
      </c>
      <c r="F39" s="134">
        <f>SUM(F40)</f>
        <v>67860</v>
      </c>
      <c r="G39" s="135">
        <f t="shared" si="1"/>
        <v>1</v>
      </c>
    </row>
    <row r="40" spans="1:7" ht="22.5">
      <c r="A40" s="79"/>
      <c r="B40" s="96"/>
      <c r="C40" s="4" t="s">
        <v>143</v>
      </c>
      <c r="D40" s="9" t="s">
        <v>81</v>
      </c>
      <c r="E40" s="124">
        <v>67860</v>
      </c>
      <c r="F40" s="124">
        <v>67860</v>
      </c>
      <c r="G40" s="128">
        <f t="shared" si="1"/>
        <v>1</v>
      </c>
    </row>
    <row r="41" spans="1:7" ht="12.75">
      <c r="A41" s="71"/>
      <c r="B41" s="3" t="s">
        <v>28</v>
      </c>
      <c r="C41" s="48"/>
      <c r="D41" s="7" t="s">
        <v>29</v>
      </c>
      <c r="E41" s="132">
        <f>SUM(E42:E46)</f>
        <v>61701</v>
      </c>
      <c r="F41" s="132">
        <f>SUM(F42:F46)</f>
        <v>36614</v>
      </c>
      <c r="G41" s="133">
        <f t="shared" si="1"/>
        <v>0.5934101554269785</v>
      </c>
    </row>
    <row r="42" spans="1:7" ht="12.75">
      <c r="A42" s="79"/>
      <c r="B42" s="63"/>
      <c r="C42" s="4" t="s">
        <v>139</v>
      </c>
      <c r="D42" s="9" t="s">
        <v>30</v>
      </c>
      <c r="E42" s="124">
        <v>250</v>
      </c>
      <c r="F42" s="124">
        <v>250</v>
      </c>
      <c r="G42" s="128">
        <f t="shared" si="1"/>
        <v>1</v>
      </c>
    </row>
    <row r="43" spans="1:7" ht="12.75">
      <c r="A43" s="79"/>
      <c r="B43" s="145"/>
      <c r="C43" s="4" t="s">
        <v>128</v>
      </c>
      <c r="D43" s="9" t="s">
        <v>23</v>
      </c>
      <c r="E43" s="124">
        <v>23660</v>
      </c>
      <c r="F43" s="124">
        <v>14739</v>
      </c>
      <c r="G43" s="128">
        <f t="shared" si="1"/>
        <v>0.6229501267962806</v>
      </c>
    </row>
    <row r="44" spans="1:7" ht="22.5">
      <c r="A44" s="79"/>
      <c r="B44" s="145"/>
      <c r="C44" s="4" t="s">
        <v>144</v>
      </c>
      <c r="D44" s="9" t="s">
        <v>177</v>
      </c>
      <c r="E44" s="124">
        <v>600</v>
      </c>
      <c r="F44" s="124">
        <v>643</v>
      </c>
      <c r="G44" s="128">
        <f t="shared" si="1"/>
        <v>1.0716666666666668</v>
      </c>
    </row>
    <row r="45" spans="1:7" ht="22.5">
      <c r="A45" s="79"/>
      <c r="B45" s="145"/>
      <c r="C45" s="4" t="s">
        <v>129</v>
      </c>
      <c r="D45" s="9" t="s">
        <v>117</v>
      </c>
      <c r="E45" s="124">
        <v>20982</v>
      </c>
      <c r="F45" s="124">
        <v>20982</v>
      </c>
      <c r="G45" s="128">
        <f t="shared" si="1"/>
        <v>1</v>
      </c>
    </row>
    <row r="46" spans="1:7" ht="22.5">
      <c r="A46" s="79"/>
      <c r="B46" s="145"/>
      <c r="C46" s="4" t="s">
        <v>145</v>
      </c>
      <c r="D46" s="9" t="s">
        <v>117</v>
      </c>
      <c r="E46" s="124">
        <v>16209</v>
      </c>
      <c r="F46" s="124">
        <v>0</v>
      </c>
      <c r="G46" s="128">
        <f t="shared" si="1"/>
        <v>0</v>
      </c>
    </row>
    <row r="47" spans="1:7" ht="12.75">
      <c r="A47" s="81"/>
      <c r="B47" s="3" t="s">
        <v>116</v>
      </c>
      <c r="C47" s="15"/>
      <c r="D47" s="7" t="s">
        <v>67</v>
      </c>
      <c r="E47" s="132">
        <f>SUM(E48:E49)</f>
        <v>80328</v>
      </c>
      <c r="F47" s="132">
        <f>SUM(F48:F49)</f>
        <v>80801</v>
      </c>
      <c r="G47" s="133">
        <f t="shared" si="1"/>
        <v>1.0058883577332935</v>
      </c>
    </row>
    <row r="48" spans="1:7" ht="12.75">
      <c r="A48" s="79"/>
      <c r="B48" s="146"/>
      <c r="C48" s="4" t="s">
        <v>128</v>
      </c>
      <c r="D48" s="9" t="s">
        <v>23</v>
      </c>
      <c r="E48" s="124">
        <v>1616</v>
      </c>
      <c r="F48" s="124">
        <v>1616</v>
      </c>
      <c r="G48" s="128">
        <f t="shared" si="1"/>
        <v>1</v>
      </c>
    </row>
    <row r="49" spans="1:7" ht="23.25" thickBot="1">
      <c r="A49" s="79"/>
      <c r="B49" s="145"/>
      <c r="C49" s="4" t="s">
        <v>129</v>
      </c>
      <c r="D49" s="9" t="s">
        <v>117</v>
      </c>
      <c r="E49" s="124">
        <v>78712</v>
      </c>
      <c r="F49" s="124">
        <v>79185</v>
      </c>
      <c r="G49" s="128">
        <f t="shared" si="1"/>
        <v>1.0060092489074093</v>
      </c>
    </row>
    <row r="50" spans="1:7" ht="15.75" thickBot="1">
      <c r="A50" s="50" t="s">
        <v>31</v>
      </c>
      <c r="B50" s="51"/>
      <c r="C50" s="104"/>
      <c r="D50" s="47" t="s">
        <v>83</v>
      </c>
      <c r="E50" s="67">
        <f>SUM(E51+E53)</f>
        <v>6347</v>
      </c>
      <c r="F50" s="67">
        <f>SUM(F51+F53)</f>
        <v>6347</v>
      </c>
      <c r="G50" s="68">
        <f t="shared" si="1"/>
        <v>1</v>
      </c>
    </row>
    <row r="51" spans="1:7" ht="12.75">
      <c r="A51" s="71"/>
      <c r="B51" s="2" t="s">
        <v>32</v>
      </c>
      <c r="C51" s="48"/>
      <c r="D51" s="28" t="s">
        <v>84</v>
      </c>
      <c r="E51" s="134">
        <f>SUM(E52)</f>
        <v>700</v>
      </c>
      <c r="F51" s="134">
        <f>SUM(F52)</f>
        <v>700</v>
      </c>
      <c r="G51" s="135">
        <f t="shared" si="1"/>
        <v>1</v>
      </c>
    </row>
    <row r="52" spans="1:7" ht="22.5">
      <c r="A52" s="73"/>
      <c r="B52" s="32"/>
      <c r="C52" s="4" t="s">
        <v>143</v>
      </c>
      <c r="D52" s="9" t="s">
        <v>82</v>
      </c>
      <c r="E52" s="119">
        <v>700</v>
      </c>
      <c r="F52" s="119">
        <v>700</v>
      </c>
      <c r="G52" s="126">
        <f t="shared" si="1"/>
        <v>1</v>
      </c>
    </row>
    <row r="53" spans="1:7" ht="12.75">
      <c r="A53" s="71"/>
      <c r="B53" s="15" t="s">
        <v>146</v>
      </c>
      <c r="C53" s="48"/>
      <c r="D53" s="28" t="s">
        <v>178</v>
      </c>
      <c r="E53" s="134">
        <f>SUM(E54)</f>
        <v>5647</v>
      </c>
      <c r="F53" s="134">
        <f>SUM(F54)</f>
        <v>5647</v>
      </c>
      <c r="G53" s="135">
        <f t="shared" si="1"/>
        <v>1</v>
      </c>
    </row>
    <row r="54" spans="1:7" ht="23.25" thickBot="1">
      <c r="A54" s="73"/>
      <c r="B54" s="32"/>
      <c r="C54" s="4" t="s">
        <v>143</v>
      </c>
      <c r="D54" s="9" t="s">
        <v>82</v>
      </c>
      <c r="E54" s="119">
        <v>5647</v>
      </c>
      <c r="F54" s="119">
        <v>5647</v>
      </c>
      <c r="G54" s="126">
        <f t="shared" si="1"/>
        <v>1</v>
      </c>
    </row>
    <row r="55" spans="1:9" ht="17.25" customHeight="1" thickBot="1">
      <c r="A55" s="50" t="s">
        <v>125</v>
      </c>
      <c r="B55" s="114"/>
      <c r="C55" s="114"/>
      <c r="D55" s="47" t="s">
        <v>126</v>
      </c>
      <c r="E55" s="67">
        <f>SUM(E56)</f>
        <v>8757</v>
      </c>
      <c r="F55" s="67">
        <f>SUM(F56)</f>
        <v>8756</v>
      </c>
      <c r="G55" s="68">
        <f t="shared" si="1"/>
        <v>0.9998858056412013</v>
      </c>
      <c r="H55" s="120"/>
      <c r="I55" s="120"/>
    </row>
    <row r="56" spans="1:9" ht="12.75">
      <c r="A56" s="73"/>
      <c r="B56" s="115">
        <v>75412</v>
      </c>
      <c r="C56" s="115"/>
      <c r="D56" s="116" t="s">
        <v>127</v>
      </c>
      <c r="E56" s="136">
        <f>SUM(E57:E58)</f>
        <v>8757</v>
      </c>
      <c r="F56" s="137">
        <f>SUM(F57:F58)</f>
        <v>8756</v>
      </c>
      <c r="G56" s="133">
        <f t="shared" si="1"/>
        <v>0.9998858056412013</v>
      </c>
      <c r="H56" s="123"/>
      <c r="I56" s="121"/>
    </row>
    <row r="57" spans="1:9" ht="12.75">
      <c r="A57" s="79"/>
      <c r="B57" s="63"/>
      <c r="C57" s="117" t="s">
        <v>128</v>
      </c>
      <c r="D57" s="29" t="s">
        <v>113</v>
      </c>
      <c r="E57" s="118">
        <v>1407</v>
      </c>
      <c r="F57" s="119">
        <v>1406</v>
      </c>
      <c r="G57" s="128">
        <f t="shared" si="1"/>
        <v>0.9992892679459844</v>
      </c>
      <c r="H57" s="122"/>
      <c r="I57" s="122"/>
    </row>
    <row r="58" spans="1:9" ht="23.25" thickBot="1">
      <c r="A58" s="79"/>
      <c r="B58" s="63"/>
      <c r="C58" s="117" t="s">
        <v>129</v>
      </c>
      <c r="D58" s="9" t="s">
        <v>117</v>
      </c>
      <c r="E58" s="119">
        <v>7350</v>
      </c>
      <c r="F58" s="119">
        <v>7350</v>
      </c>
      <c r="G58" s="128">
        <f t="shared" si="1"/>
        <v>1</v>
      </c>
      <c r="H58" s="122"/>
      <c r="I58" s="122"/>
    </row>
    <row r="59" spans="1:7" ht="39.75" thickBot="1">
      <c r="A59" s="57" t="s">
        <v>33</v>
      </c>
      <c r="B59" s="51"/>
      <c r="C59" s="104"/>
      <c r="D59" s="47" t="s">
        <v>179</v>
      </c>
      <c r="E59" s="67">
        <f>SUM(E60+E63+E73+E77)</f>
        <v>1908619</v>
      </c>
      <c r="F59" s="67">
        <f>SUM(F60+F63+F73+F77)</f>
        <v>1783512</v>
      </c>
      <c r="G59" s="68">
        <f t="shared" si="1"/>
        <v>0.9344515589544063</v>
      </c>
    </row>
    <row r="60" spans="1:7" ht="12.75">
      <c r="A60" s="85"/>
      <c r="B60" s="2" t="s">
        <v>34</v>
      </c>
      <c r="C60" s="48"/>
      <c r="D60" s="28" t="s">
        <v>35</v>
      </c>
      <c r="E60" s="134">
        <f>SUM(E61:E62)</f>
        <v>900</v>
      </c>
      <c r="F60" s="134">
        <f>SUM(F61:F62)</f>
        <v>1165</v>
      </c>
      <c r="G60" s="135">
        <f t="shared" si="1"/>
        <v>1.2944444444444445</v>
      </c>
    </row>
    <row r="61" spans="1:7" ht="12.75">
      <c r="A61" s="75"/>
      <c r="B61" s="96"/>
      <c r="C61" s="4" t="s">
        <v>147</v>
      </c>
      <c r="D61" s="9" t="s">
        <v>109</v>
      </c>
      <c r="E61" s="124">
        <v>800</v>
      </c>
      <c r="F61" s="124">
        <v>1116</v>
      </c>
      <c r="G61" s="128">
        <f t="shared" si="1"/>
        <v>1.395</v>
      </c>
    </row>
    <row r="62" spans="1:7" ht="12.75">
      <c r="A62" s="73"/>
      <c r="B62" s="63"/>
      <c r="C62" s="4" t="s">
        <v>141</v>
      </c>
      <c r="D62" s="9" t="s">
        <v>85</v>
      </c>
      <c r="E62" s="119">
        <v>100</v>
      </c>
      <c r="F62" s="119">
        <v>49</v>
      </c>
      <c r="G62" s="126">
        <f t="shared" si="1"/>
        <v>0.49</v>
      </c>
    </row>
    <row r="63" spans="1:7" ht="38.25">
      <c r="A63" s="71"/>
      <c r="B63" s="3" t="s">
        <v>36</v>
      </c>
      <c r="C63" s="1"/>
      <c r="D63" s="7" t="s">
        <v>180</v>
      </c>
      <c r="E63" s="132">
        <f>SUM(E64:E72)</f>
        <v>1538659</v>
      </c>
      <c r="F63" s="132">
        <f>SUM(F64:F72)</f>
        <v>1405633</v>
      </c>
      <c r="G63" s="133">
        <f t="shared" si="1"/>
        <v>0.9135441966023661</v>
      </c>
    </row>
    <row r="64" spans="1:7" ht="12.75" customHeight="1">
      <c r="A64" s="79"/>
      <c r="B64" s="63"/>
      <c r="C64" s="4" t="s">
        <v>148</v>
      </c>
      <c r="D64" s="9" t="s">
        <v>37</v>
      </c>
      <c r="E64" s="124">
        <v>550000</v>
      </c>
      <c r="F64" s="124">
        <v>463139</v>
      </c>
      <c r="G64" s="128">
        <f t="shared" si="1"/>
        <v>0.8420709090909091</v>
      </c>
    </row>
    <row r="65" spans="1:7" ht="12.75">
      <c r="A65" s="79"/>
      <c r="B65" s="63"/>
      <c r="C65" s="4" t="s">
        <v>149</v>
      </c>
      <c r="D65" s="9" t="s">
        <v>38</v>
      </c>
      <c r="E65" s="124">
        <v>838109</v>
      </c>
      <c r="F65" s="124">
        <v>794436</v>
      </c>
      <c r="G65" s="128">
        <f t="shared" si="1"/>
        <v>0.9478910261075827</v>
      </c>
    </row>
    <row r="66" spans="1:7" ht="12.75">
      <c r="A66" s="79"/>
      <c r="B66" s="63"/>
      <c r="C66" s="4" t="s">
        <v>150</v>
      </c>
      <c r="D66" s="9" t="s">
        <v>39</v>
      </c>
      <c r="E66" s="124">
        <v>68500</v>
      </c>
      <c r="F66" s="124">
        <v>64931</v>
      </c>
      <c r="G66" s="128">
        <f t="shared" si="1"/>
        <v>0.9478978102189781</v>
      </c>
    </row>
    <row r="67" spans="1:7" ht="12.75">
      <c r="A67" s="79"/>
      <c r="B67" s="63"/>
      <c r="C67" s="4" t="s">
        <v>151</v>
      </c>
      <c r="D67" s="9" t="s">
        <v>41</v>
      </c>
      <c r="E67" s="124">
        <v>18050</v>
      </c>
      <c r="F67" s="124">
        <v>18034</v>
      </c>
      <c r="G67" s="128">
        <f t="shared" si="1"/>
        <v>0.9991135734072022</v>
      </c>
    </row>
    <row r="68" spans="1:7" ht="12.75">
      <c r="A68" s="79"/>
      <c r="B68" s="63"/>
      <c r="C68" s="4" t="s">
        <v>152</v>
      </c>
      <c r="D68" s="9" t="s">
        <v>42</v>
      </c>
      <c r="E68" s="124">
        <v>1500</v>
      </c>
      <c r="F68" s="124">
        <v>1474</v>
      </c>
      <c r="G68" s="128">
        <f t="shared" si="1"/>
        <v>0.9826666666666667</v>
      </c>
    </row>
    <row r="69" spans="1:7" ht="12.75">
      <c r="A69" s="79"/>
      <c r="B69" s="63"/>
      <c r="C69" s="4" t="s">
        <v>153</v>
      </c>
      <c r="D69" s="9" t="s">
        <v>43</v>
      </c>
      <c r="E69" s="119">
        <v>100</v>
      </c>
      <c r="F69" s="119">
        <v>110</v>
      </c>
      <c r="G69" s="126">
        <f t="shared" si="1"/>
        <v>1.1</v>
      </c>
    </row>
    <row r="70" spans="1:7" ht="12.75">
      <c r="A70" s="79"/>
      <c r="B70" s="63"/>
      <c r="C70" s="4" t="s">
        <v>154</v>
      </c>
      <c r="D70" s="9" t="s">
        <v>40</v>
      </c>
      <c r="E70" s="124">
        <v>26000</v>
      </c>
      <c r="F70" s="124">
        <v>19711</v>
      </c>
      <c r="G70" s="128">
        <f t="shared" si="1"/>
        <v>0.7581153846153846</v>
      </c>
    </row>
    <row r="71" spans="1:7" ht="12.75">
      <c r="A71" s="79"/>
      <c r="B71" s="63"/>
      <c r="C71" s="4" t="s">
        <v>136</v>
      </c>
      <c r="D71" s="29" t="s">
        <v>64</v>
      </c>
      <c r="E71" s="124">
        <v>1400</v>
      </c>
      <c r="F71" s="124">
        <v>1589</v>
      </c>
      <c r="G71" s="128">
        <f t="shared" si="1"/>
        <v>1.135</v>
      </c>
    </row>
    <row r="72" spans="1:7" ht="12.75">
      <c r="A72" s="79"/>
      <c r="B72" s="98"/>
      <c r="C72" s="4" t="s">
        <v>141</v>
      </c>
      <c r="D72" s="9" t="s">
        <v>85</v>
      </c>
      <c r="E72" s="124">
        <v>35000</v>
      </c>
      <c r="F72" s="124">
        <v>42209</v>
      </c>
      <c r="G72" s="128">
        <f t="shared" si="1"/>
        <v>1.2059714285714285</v>
      </c>
    </row>
    <row r="73" spans="1:7" ht="25.5">
      <c r="A73" s="71"/>
      <c r="B73" s="3" t="s">
        <v>45</v>
      </c>
      <c r="C73" s="15"/>
      <c r="D73" s="7" t="s">
        <v>87</v>
      </c>
      <c r="E73" s="132">
        <f>SUM(E75:E76)</f>
        <v>8000</v>
      </c>
      <c r="F73" s="132">
        <f>SUM(F75:F76)</f>
        <v>2558</v>
      </c>
      <c r="G73" s="133">
        <f t="shared" si="1"/>
        <v>0.31975</v>
      </c>
    </row>
    <row r="74" spans="1:7" ht="12.75" hidden="1">
      <c r="A74" s="73"/>
      <c r="B74" s="99"/>
      <c r="C74" s="38"/>
      <c r="D74" s="25"/>
      <c r="E74" s="36"/>
      <c r="F74" s="36"/>
      <c r="G74" s="78"/>
    </row>
    <row r="75" spans="1:7" ht="12.75">
      <c r="A75" s="79"/>
      <c r="B75" s="63"/>
      <c r="C75" s="4" t="s">
        <v>159</v>
      </c>
      <c r="D75" s="9" t="s">
        <v>46</v>
      </c>
      <c r="E75" s="124">
        <v>6000</v>
      </c>
      <c r="F75" s="124">
        <v>1300</v>
      </c>
      <c r="G75" s="128">
        <f>SUM(F75/E75)</f>
        <v>0.21666666666666667</v>
      </c>
    </row>
    <row r="76" spans="1:7" ht="12.75">
      <c r="A76" s="79"/>
      <c r="B76" s="63"/>
      <c r="C76" s="4" t="s">
        <v>141</v>
      </c>
      <c r="D76" s="9" t="s">
        <v>85</v>
      </c>
      <c r="E76" s="119">
        <v>2000</v>
      </c>
      <c r="F76" s="119">
        <v>1258</v>
      </c>
      <c r="G76" s="128">
        <f>SUM(F76/E76)</f>
        <v>0.629</v>
      </c>
    </row>
    <row r="77" spans="1:7" ht="12.75">
      <c r="A77" s="71"/>
      <c r="B77" s="3" t="s">
        <v>47</v>
      </c>
      <c r="C77" s="15"/>
      <c r="D77" s="7" t="s">
        <v>88</v>
      </c>
      <c r="E77" s="132">
        <f>SUM(E79:E80)</f>
        <v>361060</v>
      </c>
      <c r="F77" s="132">
        <f>SUM(F79:F80)</f>
        <v>374156</v>
      </c>
      <c r="G77" s="133">
        <f>SUM(F77/E77)</f>
        <v>1.0362709798925387</v>
      </c>
    </row>
    <row r="78" spans="1:7" ht="12.75" hidden="1">
      <c r="A78" s="73"/>
      <c r="B78" s="93"/>
      <c r="C78" s="38"/>
      <c r="D78" s="37"/>
      <c r="E78" s="36"/>
      <c r="F78" s="36"/>
      <c r="G78" s="78"/>
    </row>
    <row r="79" spans="1:7" ht="12.75">
      <c r="A79" s="79"/>
      <c r="B79" s="63"/>
      <c r="C79" s="4" t="s">
        <v>158</v>
      </c>
      <c r="D79" s="9" t="s">
        <v>48</v>
      </c>
      <c r="E79" s="124">
        <v>345560</v>
      </c>
      <c r="F79" s="124">
        <v>368858</v>
      </c>
      <c r="G79" s="128">
        <f>SUM(F79/E79)</f>
        <v>1.0674209978006715</v>
      </c>
    </row>
    <row r="80" spans="1:7" ht="13.5" thickBot="1">
      <c r="A80" s="79"/>
      <c r="B80" s="63"/>
      <c r="C80" s="23" t="s">
        <v>157</v>
      </c>
      <c r="D80" s="24" t="s">
        <v>49</v>
      </c>
      <c r="E80" s="125">
        <v>15500</v>
      </c>
      <c r="F80" s="125">
        <v>5298</v>
      </c>
      <c r="G80" s="127">
        <f>SUM(F80/E80)</f>
        <v>0.34180645161290324</v>
      </c>
    </row>
    <row r="81" spans="1:7" ht="12.75" hidden="1">
      <c r="A81" s="79"/>
      <c r="B81" s="63"/>
      <c r="C81" s="4"/>
      <c r="D81" s="9"/>
      <c r="E81" s="21"/>
      <c r="F81" s="21"/>
      <c r="G81" s="84"/>
    </row>
    <row r="82" spans="1:7" ht="12.75" hidden="1">
      <c r="A82" s="79"/>
      <c r="B82" s="32"/>
      <c r="C82" s="26"/>
      <c r="D82" s="26"/>
      <c r="E82" s="30"/>
      <c r="F82" s="30"/>
      <c r="G82" s="82"/>
    </row>
    <row r="83" spans="1:7" ht="12.75" hidden="1">
      <c r="A83" s="79"/>
      <c r="B83" s="32"/>
      <c r="C83" s="26"/>
      <c r="D83" s="26"/>
      <c r="E83" s="30"/>
      <c r="F83" s="30"/>
      <c r="G83" s="82"/>
    </row>
    <row r="84" spans="1:7" ht="12.75" hidden="1">
      <c r="A84" s="79"/>
      <c r="B84" s="32"/>
      <c r="C84" s="26"/>
      <c r="D84" s="26"/>
      <c r="E84" s="30"/>
      <c r="F84" s="30"/>
      <c r="G84" s="82"/>
    </row>
    <row r="85" spans="1:7" ht="15.75" thickBot="1">
      <c r="A85" s="50" t="s">
        <v>50</v>
      </c>
      <c r="B85" s="51"/>
      <c r="C85" s="104"/>
      <c r="D85" s="47" t="s">
        <v>51</v>
      </c>
      <c r="E85" s="67">
        <f>SUM(E86+E88+E90+E92+E94)</f>
        <v>2855704</v>
      </c>
      <c r="F85" s="67">
        <f>SUM(F86+F88+F90+F92+F94)</f>
        <v>2855537</v>
      </c>
      <c r="G85" s="68">
        <f aca="true" t="shared" si="2" ref="G85:G93">SUM(F85/E85)</f>
        <v>0.9999415205497488</v>
      </c>
    </row>
    <row r="86" spans="1:7" ht="12.75">
      <c r="A86" s="73"/>
      <c r="B86" s="2" t="s">
        <v>52</v>
      </c>
      <c r="C86" s="48"/>
      <c r="D86" s="28" t="s">
        <v>53</v>
      </c>
      <c r="E86" s="134">
        <f>SUM(E87)</f>
        <v>2016415</v>
      </c>
      <c r="F86" s="134">
        <f>SUM(F87)</f>
        <v>2016415</v>
      </c>
      <c r="G86" s="135">
        <f t="shared" si="2"/>
        <v>1</v>
      </c>
    </row>
    <row r="87" spans="1:7" ht="12.75">
      <c r="A87" s="79"/>
      <c r="B87" s="100"/>
      <c r="C87" s="4" t="s">
        <v>156</v>
      </c>
      <c r="D87" s="9" t="s">
        <v>54</v>
      </c>
      <c r="E87" s="119">
        <v>2016415</v>
      </c>
      <c r="F87" s="119">
        <v>2016415</v>
      </c>
      <c r="G87" s="126">
        <f t="shared" si="2"/>
        <v>1</v>
      </c>
    </row>
    <row r="88" spans="1:7" ht="12.75">
      <c r="A88" s="71"/>
      <c r="B88" s="3" t="s">
        <v>55</v>
      </c>
      <c r="C88" s="15"/>
      <c r="D88" s="7" t="s">
        <v>56</v>
      </c>
      <c r="E88" s="132">
        <f>SUM(E89)</f>
        <v>32143</v>
      </c>
      <c r="F88" s="132">
        <f>SUM(F89)</f>
        <v>32143</v>
      </c>
      <c r="G88" s="133">
        <f t="shared" si="2"/>
        <v>1</v>
      </c>
    </row>
    <row r="89" spans="1:7" ht="12.75">
      <c r="A89" s="79"/>
      <c r="B89" s="100"/>
      <c r="C89" s="4" t="s">
        <v>155</v>
      </c>
      <c r="D89" s="9" t="s">
        <v>181</v>
      </c>
      <c r="E89" s="119">
        <v>32143</v>
      </c>
      <c r="F89" s="119">
        <v>32143</v>
      </c>
      <c r="G89" s="126">
        <f t="shared" si="2"/>
        <v>1</v>
      </c>
    </row>
    <row r="90" spans="1:7" ht="12.75">
      <c r="A90" s="71"/>
      <c r="B90" s="3" t="s">
        <v>57</v>
      </c>
      <c r="C90" s="15"/>
      <c r="D90" s="7" t="s">
        <v>58</v>
      </c>
      <c r="E90" s="132">
        <f>SUM(E91)</f>
        <v>94299</v>
      </c>
      <c r="F90" s="132">
        <f>SUM(F91)</f>
        <v>94299</v>
      </c>
      <c r="G90" s="133">
        <f t="shared" si="2"/>
        <v>1</v>
      </c>
    </row>
    <row r="91" spans="1:7" ht="12.75" customHeight="1">
      <c r="A91" s="79"/>
      <c r="B91" s="96"/>
      <c r="C91" s="23" t="s">
        <v>156</v>
      </c>
      <c r="D91" s="24" t="s">
        <v>54</v>
      </c>
      <c r="E91" s="125">
        <v>94299</v>
      </c>
      <c r="F91" s="125">
        <v>94299</v>
      </c>
      <c r="G91" s="127">
        <f t="shared" si="2"/>
        <v>1</v>
      </c>
    </row>
    <row r="92" spans="1:7" ht="12.75">
      <c r="A92" s="71"/>
      <c r="B92" s="3" t="s">
        <v>160</v>
      </c>
      <c r="C92" s="15"/>
      <c r="D92" s="7" t="s">
        <v>182</v>
      </c>
      <c r="E92" s="132">
        <f>SUM(E93)</f>
        <v>709265</v>
      </c>
      <c r="F92" s="132">
        <f>SUM(F93)</f>
        <v>709265</v>
      </c>
      <c r="G92" s="133">
        <f t="shared" si="2"/>
        <v>1</v>
      </c>
    </row>
    <row r="93" spans="1:7" ht="12.75" customHeight="1">
      <c r="A93" s="79"/>
      <c r="B93" s="146"/>
      <c r="C93" s="23" t="s">
        <v>156</v>
      </c>
      <c r="D93" s="24" t="s">
        <v>54</v>
      </c>
      <c r="E93" s="125">
        <v>709265</v>
      </c>
      <c r="F93" s="125">
        <v>709265</v>
      </c>
      <c r="G93" s="127">
        <f t="shared" si="2"/>
        <v>1</v>
      </c>
    </row>
    <row r="94" spans="1:7" ht="12.75">
      <c r="A94" s="81"/>
      <c r="B94" s="3" t="s">
        <v>119</v>
      </c>
      <c r="C94" s="15"/>
      <c r="D94" s="7" t="s">
        <v>120</v>
      </c>
      <c r="E94" s="132">
        <f>SUM(E95:E103)</f>
        <v>3582</v>
      </c>
      <c r="F94" s="132">
        <f>SUM(F95:F103)</f>
        <v>3415</v>
      </c>
      <c r="G94" s="133"/>
    </row>
    <row r="95" spans="1:7" ht="12.75">
      <c r="A95" s="79"/>
      <c r="B95" s="63"/>
      <c r="C95" s="4" t="s">
        <v>147</v>
      </c>
      <c r="D95" s="9" t="s">
        <v>109</v>
      </c>
      <c r="E95" s="124">
        <v>0</v>
      </c>
      <c r="F95" s="124">
        <v>-76</v>
      </c>
      <c r="G95" s="128"/>
    </row>
    <row r="96" spans="1:7" ht="12.75">
      <c r="A96" s="79"/>
      <c r="B96" s="63"/>
      <c r="C96" s="4" t="s">
        <v>152</v>
      </c>
      <c r="D96" s="9" t="s">
        <v>42</v>
      </c>
      <c r="E96" s="124">
        <v>0</v>
      </c>
      <c r="F96" s="124">
        <v>-41</v>
      </c>
      <c r="G96" s="128"/>
    </row>
    <row r="97" spans="1:7" ht="12.75">
      <c r="A97" s="79"/>
      <c r="B97" s="63"/>
      <c r="C97" s="4" t="s">
        <v>159</v>
      </c>
      <c r="D97" s="9" t="s">
        <v>46</v>
      </c>
      <c r="E97" s="124">
        <v>0</v>
      </c>
      <c r="F97" s="124">
        <v>-104</v>
      </c>
      <c r="G97" s="128"/>
    </row>
    <row r="98" spans="1:7" ht="12.75">
      <c r="A98" s="79"/>
      <c r="B98" s="63"/>
      <c r="C98" s="4" t="s">
        <v>154</v>
      </c>
      <c r="D98" s="9" t="s">
        <v>40</v>
      </c>
      <c r="E98" s="124">
        <v>0</v>
      </c>
      <c r="F98" s="124">
        <v>-4</v>
      </c>
      <c r="G98" s="128"/>
    </row>
    <row r="99" spans="1:7" ht="12.75">
      <c r="A99" s="81"/>
      <c r="B99" s="32"/>
      <c r="C99" s="4" t="s">
        <v>141</v>
      </c>
      <c r="D99" s="9" t="s">
        <v>85</v>
      </c>
      <c r="E99" s="119">
        <v>0</v>
      </c>
      <c r="F99" s="119">
        <v>-109</v>
      </c>
      <c r="G99" s="126"/>
    </row>
    <row r="100" spans="1:7" ht="12.75" hidden="1">
      <c r="A100" s="79"/>
      <c r="B100" s="63"/>
      <c r="C100" s="4" t="s">
        <v>44</v>
      </c>
      <c r="D100" s="9" t="s">
        <v>86</v>
      </c>
      <c r="E100" s="124" t="s">
        <v>12</v>
      </c>
      <c r="F100" s="124" t="s">
        <v>12</v>
      </c>
      <c r="G100" s="128" t="s">
        <v>12</v>
      </c>
    </row>
    <row r="101" spans="1:7" ht="12.75" hidden="1">
      <c r="A101" s="79"/>
      <c r="B101" s="63"/>
      <c r="C101" s="4"/>
      <c r="D101" s="9"/>
      <c r="E101" s="119"/>
      <c r="F101" s="119"/>
      <c r="G101" s="126"/>
    </row>
    <row r="102" spans="1:7" ht="12.75">
      <c r="A102" s="81"/>
      <c r="B102" s="32"/>
      <c r="C102" s="4" t="s">
        <v>161</v>
      </c>
      <c r="D102" s="9" t="s">
        <v>162</v>
      </c>
      <c r="E102" s="119">
        <v>800</v>
      </c>
      <c r="F102" s="119">
        <v>967</v>
      </c>
      <c r="G102" s="127">
        <f aca="true" t="shared" si="3" ref="G102:G131">SUM(F102/E102)</f>
        <v>1.20875</v>
      </c>
    </row>
    <row r="103" spans="1:7" ht="13.5" thickBot="1">
      <c r="A103" s="79"/>
      <c r="B103" s="63"/>
      <c r="C103" s="4" t="s">
        <v>128</v>
      </c>
      <c r="D103" s="29" t="s">
        <v>113</v>
      </c>
      <c r="E103" s="118">
        <v>2782</v>
      </c>
      <c r="F103" s="118">
        <v>2782</v>
      </c>
      <c r="G103" s="129">
        <f t="shared" si="3"/>
        <v>1</v>
      </c>
    </row>
    <row r="104" spans="1:7" ht="15.75" thickBot="1">
      <c r="A104" s="50" t="s">
        <v>59</v>
      </c>
      <c r="B104" s="51"/>
      <c r="C104" s="104"/>
      <c r="D104" s="47" t="s">
        <v>60</v>
      </c>
      <c r="E104" s="67">
        <f>SUM(E105+E108+E111+E113+E115+E117)</f>
        <v>70890</v>
      </c>
      <c r="F104" s="67">
        <f>SUM(F105+F108+F111+F113+F115+F117)</f>
        <v>69710</v>
      </c>
      <c r="G104" s="68">
        <f t="shared" si="3"/>
        <v>0.9833544928762872</v>
      </c>
    </row>
    <row r="105" spans="1:7" ht="12.75">
      <c r="A105" s="73"/>
      <c r="B105" s="2" t="s">
        <v>61</v>
      </c>
      <c r="C105" s="48"/>
      <c r="D105" s="28" t="s">
        <v>62</v>
      </c>
      <c r="E105" s="134">
        <f>SUM(E106:E107)</f>
        <v>6624</v>
      </c>
      <c r="F105" s="134">
        <f>SUM(F106:F107)</f>
        <v>6624</v>
      </c>
      <c r="G105" s="135">
        <f t="shared" si="3"/>
        <v>1</v>
      </c>
    </row>
    <row r="106" spans="1:7" ht="12.75">
      <c r="A106" s="81"/>
      <c r="B106" s="39"/>
      <c r="C106" s="13" t="s">
        <v>163</v>
      </c>
      <c r="D106" s="10" t="s">
        <v>90</v>
      </c>
      <c r="E106" s="138">
        <v>2172</v>
      </c>
      <c r="F106" s="138">
        <v>2172</v>
      </c>
      <c r="G106" s="139">
        <f t="shared" si="3"/>
        <v>1</v>
      </c>
    </row>
    <row r="107" spans="1:7" ht="12.75">
      <c r="A107" s="75"/>
      <c r="B107" s="140"/>
      <c r="C107" s="13" t="s">
        <v>164</v>
      </c>
      <c r="D107" s="10" t="s">
        <v>90</v>
      </c>
      <c r="E107" s="138">
        <v>4452</v>
      </c>
      <c r="F107" s="138">
        <v>4452</v>
      </c>
      <c r="G107" s="139">
        <f t="shared" si="3"/>
        <v>1</v>
      </c>
    </row>
    <row r="108" spans="1:7" ht="12.75">
      <c r="A108" s="75"/>
      <c r="B108" s="3" t="s">
        <v>63</v>
      </c>
      <c r="C108" s="15"/>
      <c r="D108" s="7" t="s">
        <v>183</v>
      </c>
      <c r="E108" s="132">
        <f>SUM(E109:E110)</f>
        <v>47940</v>
      </c>
      <c r="F108" s="132">
        <f>SUM(F109:F110)</f>
        <v>46760</v>
      </c>
      <c r="G108" s="133">
        <f t="shared" si="3"/>
        <v>0.9753858990404672</v>
      </c>
    </row>
    <row r="109" spans="1:7" ht="12.75">
      <c r="A109" s="75"/>
      <c r="B109" s="94"/>
      <c r="C109" s="13" t="s">
        <v>136</v>
      </c>
      <c r="D109" s="10" t="s">
        <v>64</v>
      </c>
      <c r="E109" s="138">
        <v>35000</v>
      </c>
      <c r="F109" s="138">
        <v>33820</v>
      </c>
      <c r="G109" s="139">
        <f t="shared" si="3"/>
        <v>0.9662857142857143</v>
      </c>
    </row>
    <row r="110" spans="1:7" ht="12.75">
      <c r="A110" s="73"/>
      <c r="B110" s="32"/>
      <c r="C110" s="4" t="s">
        <v>128</v>
      </c>
      <c r="D110" s="9" t="s">
        <v>65</v>
      </c>
      <c r="E110" s="119">
        <v>12940</v>
      </c>
      <c r="F110" s="119">
        <v>12940</v>
      </c>
      <c r="G110" s="126">
        <f t="shared" si="3"/>
        <v>1</v>
      </c>
    </row>
    <row r="111" spans="1:7" ht="12.75">
      <c r="A111" s="87"/>
      <c r="B111" s="3" t="s">
        <v>104</v>
      </c>
      <c r="C111" s="15"/>
      <c r="D111" s="7" t="s">
        <v>105</v>
      </c>
      <c r="E111" s="132">
        <f>SUM(E112)</f>
        <v>12110</v>
      </c>
      <c r="F111" s="132">
        <f>SUM(F112)</f>
        <v>12110</v>
      </c>
      <c r="G111" s="133">
        <f t="shared" si="3"/>
        <v>1</v>
      </c>
    </row>
    <row r="112" spans="1:7" ht="22.5">
      <c r="A112" s="79"/>
      <c r="B112" s="96"/>
      <c r="C112" s="4" t="s">
        <v>129</v>
      </c>
      <c r="D112" s="9" t="s">
        <v>117</v>
      </c>
      <c r="E112" s="119">
        <v>12110</v>
      </c>
      <c r="F112" s="119">
        <v>12110</v>
      </c>
      <c r="G112" s="126">
        <f t="shared" si="3"/>
        <v>1</v>
      </c>
    </row>
    <row r="113" spans="1:7" ht="12.75">
      <c r="A113" s="88"/>
      <c r="B113" s="3" t="s">
        <v>165</v>
      </c>
      <c r="C113" s="15"/>
      <c r="D113" s="7" t="s">
        <v>185</v>
      </c>
      <c r="E113" s="132">
        <f>SUM(E114:E114)</f>
        <v>816</v>
      </c>
      <c r="F113" s="132">
        <f>SUM(F114:F114)</f>
        <v>816</v>
      </c>
      <c r="G113" s="133">
        <f t="shared" si="3"/>
        <v>1</v>
      </c>
    </row>
    <row r="114" spans="1:7" ht="12.75">
      <c r="A114" s="73"/>
      <c r="B114" s="63"/>
      <c r="C114" s="4" t="s">
        <v>163</v>
      </c>
      <c r="D114" s="9" t="s">
        <v>90</v>
      </c>
      <c r="E114" s="119">
        <v>816</v>
      </c>
      <c r="F114" s="119">
        <v>816</v>
      </c>
      <c r="G114" s="126">
        <f t="shared" si="3"/>
        <v>1</v>
      </c>
    </row>
    <row r="115" spans="1:7" ht="12.75">
      <c r="A115" s="88"/>
      <c r="B115" s="3" t="s">
        <v>166</v>
      </c>
      <c r="C115" s="15"/>
      <c r="D115" s="7" t="s">
        <v>184</v>
      </c>
      <c r="E115" s="132">
        <f>SUM(E116:E116)</f>
        <v>3250</v>
      </c>
      <c r="F115" s="132">
        <f>SUM(F116:F116)</f>
        <v>3250</v>
      </c>
      <c r="G115" s="133">
        <f t="shared" si="3"/>
        <v>1</v>
      </c>
    </row>
    <row r="116" spans="1:7" ht="12.75">
      <c r="A116" s="73"/>
      <c r="B116" s="63"/>
      <c r="C116" s="4" t="s">
        <v>164</v>
      </c>
      <c r="D116" s="9" t="s">
        <v>90</v>
      </c>
      <c r="E116" s="119">
        <v>3250</v>
      </c>
      <c r="F116" s="119">
        <v>3250</v>
      </c>
      <c r="G116" s="126">
        <f t="shared" si="3"/>
        <v>1</v>
      </c>
    </row>
    <row r="117" spans="1:7" ht="12.75">
      <c r="A117" s="88"/>
      <c r="B117" s="3" t="s">
        <v>66</v>
      </c>
      <c r="C117" s="15"/>
      <c r="D117" s="7" t="s">
        <v>67</v>
      </c>
      <c r="E117" s="132">
        <f>SUM(E118:E118)</f>
        <v>150</v>
      </c>
      <c r="F117" s="132">
        <f>SUM(F118:F118)</f>
        <v>150</v>
      </c>
      <c r="G117" s="133">
        <f t="shared" si="3"/>
        <v>1</v>
      </c>
    </row>
    <row r="118" spans="1:7" ht="13.5" thickBot="1">
      <c r="A118" s="73"/>
      <c r="B118" s="63"/>
      <c r="C118" s="4" t="s">
        <v>163</v>
      </c>
      <c r="D118" s="9" t="s">
        <v>90</v>
      </c>
      <c r="E118" s="119">
        <v>150</v>
      </c>
      <c r="F118" s="119">
        <v>150</v>
      </c>
      <c r="G118" s="126">
        <f t="shared" si="3"/>
        <v>1</v>
      </c>
    </row>
    <row r="119" spans="1:7" ht="15.75" thickBot="1">
      <c r="A119" s="50" t="s">
        <v>68</v>
      </c>
      <c r="B119" s="51"/>
      <c r="C119" s="104"/>
      <c r="D119" s="47" t="s">
        <v>69</v>
      </c>
      <c r="E119" s="67">
        <f>SUM(E120)</f>
        <v>30000</v>
      </c>
      <c r="F119" s="67">
        <f>SUM(F120)</f>
        <v>38996</v>
      </c>
      <c r="G119" s="68">
        <f t="shared" si="3"/>
        <v>1.2998666666666667</v>
      </c>
    </row>
    <row r="120" spans="1:7" ht="12.75">
      <c r="A120" s="73"/>
      <c r="B120" s="2" t="s">
        <v>70</v>
      </c>
      <c r="C120" s="48"/>
      <c r="D120" s="28" t="s">
        <v>71</v>
      </c>
      <c r="E120" s="134">
        <f>SUM(E121)</f>
        <v>30000</v>
      </c>
      <c r="F120" s="134">
        <f>SUM(F121)</f>
        <v>38996</v>
      </c>
      <c r="G120" s="135">
        <f t="shared" si="3"/>
        <v>1.2998666666666667</v>
      </c>
    </row>
    <row r="121" spans="1:7" ht="13.5" thickBot="1">
      <c r="A121" s="79"/>
      <c r="B121" s="96"/>
      <c r="C121" s="4" t="s">
        <v>173</v>
      </c>
      <c r="D121" s="9" t="s">
        <v>91</v>
      </c>
      <c r="E121" s="119">
        <v>30000</v>
      </c>
      <c r="F121" s="119">
        <v>38996</v>
      </c>
      <c r="G121" s="126">
        <f t="shared" si="3"/>
        <v>1.2998666666666667</v>
      </c>
    </row>
    <row r="122" spans="1:7" ht="15.75" thickBot="1">
      <c r="A122" s="50" t="s">
        <v>167</v>
      </c>
      <c r="B122" s="51"/>
      <c r="C122" s="104"/>
      <c r="D122" s="47" t="s">
        <v>168</v>
      </c>
      <c r="E122" s="67">
        <f>SUM(E123+E126+E128+E131+E134+E139+E142)</f>
        <v>717725</v>
      </c>
      <c r="F122" s="67">
        <f>SUM(F123+F126+F128+F131+F134+F139+F142)</f>
        <v>702462</v>
      </c>
      <c r="G122" s="68">
        <f t="shared" si="3"/>
        <v>0.9787341948517886</v>
      </c>
    </row>
    <row r="123" spans="1:7" ht="25.5">
      <c r="A123" s="73"/>
      <c r="B123" s="2" t="s">
        <v>169</v>
      </c>
      <c r="C123" s="48"/>
      <c r="D123" s="28" t="s">
        <v>186</v>
      </c>
      <c r="E123" s="134">
        <f>SUM(E124:E125)</f>
        <v>489980</v>
      </c>
      <c r="F123" s="134">
        <f>SUM(F124:F125)</f>
        <v>485569</v>
      </c>
      <c r="G123" s="135">
        <f t="shared" si="3"/>
        <v>0.9909975917384383</v>
      </c>
    </row>
    <row r="124" spans="1:7" ht="22.5">
      <c r="A124" s="79"/>
      <c r="B124" s="63"/>
      <c r="C124" s="4" t="s">
        <v>143</v>
      </c>
      <c r="D124" s="9" t="s">
        <v>89</v>
      </c>
      <c r="E124" s="119">
        <v>480566</v>
      </c>
      <c r="F124" s="119">
        <v>476155</v>
      </c>
      <c r="G124" s="126">
        <f t="shared" si="3"/>
        <v>0.9908212399545536</v>
      </c>
    </row>
    <row r="125" spans="1:7" ht="22.5">
      <c r="A125" s="79"/>
      <c r="B125" s="63"/>
      <c r="C125" s="4" t="s">
        <v>170</v>
      </c>
      <c r="D125" s="9" t="s">
        <v>187</v>
      </c>
      <c r="E125" s="119">
        <v>9414</v>
      </c>
      <c r="F125" s="119">
        <v>9414</v>
      </c>
      <c r="G125" s="126">
        <f t="shared" si="3"/>
        <v>1</v>
      </c>
    </row>
    <row r="126" spans="1:7" ht="25.5">
      <c r="A126" s="73"/>
      <c r="B126" s="15" t="s">
        <v>171</v>
      </c>
      <c r="C126" s="48"/>
      <c r="D126" s="28" t="s">
        <v>188</v>
      </c>
      <c r="E126" s="134">
        <f>SUM(E127)</f>
        <v>4402</v>
      </c>
      <c r="F126" s="134">
        <f>SUM(F127)</f>
        <v>4267</v>
      </c>
      <c r="G126" s="135">
        <f t="shared" si="3"/>
        <v>0.9693321217628351</v>
      </c>
    </row>
    <row r="127" spans="1:7" ht="22.5">
      <c r="A127" s="79"/>
      <c r="B127" s="63"/>
      <c r="C127" s="4" t="s">
        <v>143</v>
      </c>
      <c r="D127" s="9" t="s">
        <v>89</v>
      </c>
      <c r="E127" s="119">
        <v>4402</v>
      </c>
      <c r="F127" s="119">
        <v>4267</v>
      </c>
      <c r="G127" s="126">
        <f t="shared" si="3"/>
        <v>0.9693321217628351</v>
      </c>
    </row>
    <row r="128" spans="1:7" ht="25.5" customHeight="1">
      <c r="A128" s="71"/>
      <c r="B128" s="3" t="s">
        <v>172</v>
      </c>
      <c r="C128" s="15"/>
      <c r="D128" s="7" t="s">
        <v>92</v>
      </c>
      <c r="E128" s="132">
        <f>SUM(E129:E130)</f>
        <v>112811</v>
      </c>
      <c r="F128" s="132">
        <f>SUM(F129:F130)</f>
        <v>102050</v>
      </c>
      <c r="G128" s="133">
        <f t="shared" si="3"/>
        <v>0.9046103660104068</v>
      </c>
    </row>
    <row r="129" spans="1:7" ht="23.25" customHeight="1">
      <c r="A129" s="91"/>
      <c r="B129" s="33"/>
      <c r="C129" s="16">
        <v>2010</v>
      </c>
      <c r="D129" s="11" t="s">
        <v>118</v>
      </c>
      <c r="E129" s="119">
        <v>73096</v>
      </c>
      <c r="F129" s="119">
        <v>72050</v>
      </c>
      <c r="G129" s="126">
        <f t="shared" si="3"/>
        <v>0.9856900514392032</v>
      </c>
    </row>
    <row r="130" spans="1:7" ht="12.75">
      <c r="A130" s="73"/>
      <c r="B130" s="63"/>
      <c r="C130" s="4" t="s">
        <v>163</v>
      </c>
      <c r="D130" s="9" t="s">
        <v>90</v>
      </c>
      <c r="E130" s="119">
        <v>39715</v>
      </c>
      <c r="F130" s="119">
        <v>30000</v>
      </c>
      <c r="G130" s="126">
        <f t="shared" si="3"/>
        <v>0.7553820974442905</v>
      </c>
    </row>
    <row r="131" spans="1:7" ht="12.75">
      <c r="A131" s="92"/>
      <c r="B131" s="5">
        <v>85216</v>
      </c>
      <c r="C131" s="6"/>
      <c r="D131" s="7" t="s">
        <v>93</v>
      </c>
      <c r="E131" s="132">
        <f>SUM(E133)</f>
        <v>5225</v>
      </c>
      <c r="F131" s="132">
        <f>SUM(F133)</f>
        <v>5225</v>
      </c>
      <c r="G131" s="133">
        <f t="shared" si="3"/>
        <v>1</v>
      </c>
    </row>
    <row r="132" spans="1:7" ht="12.75" hidden="1">
      <c r="A132" s="90"/>
      <c r="B132" s="101"/>
      <c r="C132" s="108"/>
      <c r="D132" s="37"/>
      <c r="E132" s="35"/>
      <c r="F132" s="35"/>
      <c r="G132" s="89"/>
    </row>
    <row r="133" spans="1:7" ht="22.5">
      <c r="A133" s="91"/>
      <c r="B133" s="33"/>
      <c r="C133" s="16">
        <v>2010</v>
      </c>
      <c r="D133" s="9" t="s">
        <v>89</v>
      </c>
      <c r="E133" s="119">
        <v>5225</v>
      </c>
      <c r="F133" s="119">
        <v>5225</v>
      </c>
      <c r="G133" s="126">
        <f aca="true" t="shared" si="4" ref="G133:G140">SUM(F133/E133)</f>
        <v>1</v>
      </c>
    </row>
    <row r="134" spans="1:7" ht="12.75">
      <c r="A134" s="92"/>
      <c r="B134" s="5">
        <v>85219</v>
      </c>
      <c r="C134" s="6"/>
      <c r="D134" s="7" t="s">
        <v>72</v>
      </c>
      <c r="E134" s="132">
        <f>SUM(E135:E138)</f>
        <v>81434</v>
      </c>
      <c r="F134" s="132">
        <f>SUM(F135:F138)</f>
        <v>81478</v>
      </c>
      <c r="G134" s="133">
        <f t="shared" si="4"/>
        <v>1.0005403148562027</v>
      </c>
    </row>
    <row r="135" spans="1:7" ht="22.5">
      <c r="A135" s="91"/>
      <c r="B135" s="103"/>
      <c r="C135" s="16">
        <v>2010</v>
      </c>
      <c r="D135" s="9" t="s">
        <v>94</v>
      </c>
      <c r="E135" s="119">
        <v>24059</v>
      </c>
      <c r="F135" s="119">
        <v>24059</v>
      </c>
      <c r="G135" s="126">
        <f t="shared" si="4"/>
        <v>1</v>
      </c>
    </row>
    <row r="136" spans="1:7" ht="22.5">
      <c r="A136" s="91"/>
      <c r="B136" s="33"/>
      <c r="C136" s="16">
        <v>2020</v>
      </c>
      <c r="D136" s="9" t="s">
        <v>132</v>
      </c>
      <c r="E136" s="119">
        <v>450</v>
      </c>
      <c r="F136" s="119">
        <v>450</v>
      </c>
      <c r="G136" s="126">
        <f t="shared" si="4"/>
        <v>1</v>
      </c>
    </row>
    <row r="137" spans="1:7" ht="12.75">
      <c r="A137" s="73"/>
      <c r="B137" s="63"/>
      <c r="C137" s="4" t="s">
        <v>163</v>
      </c>
      <c r="D137" s="9" t="s">
        <v>90</v>
      </c>
      <c r="E137" s="119">
        <v>51941</v>
      </c>
      <c r="F137" s="119">
        <v>51941</v>
      </c>
      <c r="G137" s="126">
        <f t="shared" si="4"/>
        <v>1</v>
      </c>
    </row>
    <row r="138" spans="1:7" ht="22.5">
      <c r="A138" s="91"/>
      <c r="B138" s="33"/>
      <c r="C138" s="4" t="s">
        <v>129</v>
      </c>
      <c r="D138" s="9" t="s">
        <v>117</v>
      </c>
      <c r="E138" s="125">
        <v>4984</v>
      </c>
      <c r="F138" s="125">
        <v>5028</v>
      </c>
      <c r="G138" s="127">
        <f t="shared" si="4"/>
        <v>1.0088282504012842</v>
      </c>
    </row>
    <row r="139" spans="1:7" ht="12.75">
      <c r="A139" s="92"/>
      <c r="B139" s="5">
        <v>85228</v>
      </c>
      <c r="C139" s="6"/>
      <c r="D139" s="7" t="s">
        <v>95</v>
      </c>
      <c r="E139" s="132">
        <f>SUM(E140)</f>
        <v>1722</v>
      </c>
      <c r="F139" s="132">
        <f>SUM(F140)</f>
        <v>1722</v>
      </c>
      <c r="G139" s="133">
        <f t="shared" si="4"/>
        <v>1</v>
      </c>
    </row>
    <row r="140" spans="1:7" ht="13.5" customHeight="1">
      <c r="A140" s="91"/>
      <c r="B140" s="102"/>
      <c r="C140" s="4" t="s">
        <v>139</v>
      </c>
      <c r="D140" s="9" t="s">
        <v>73</v>
      </c>
      <c r="E140" s="119">
        <v>1722</v>
      </c>
      <c r="F140" s="119">
        <v>1722</v>
      </c>
      <c r="G140" s="126">
        <f t="shared" si="4"/>
        <v>1</v>
      </c>
    </row>
    <row r="141" spans="1:7" ht="13.5" hidden="1" thickBot="1">
      <c r="A141" s="79"/>
      <c r="B141" s="63"/>
      <c r="C141" s="23"/>
      <c r="D141" s="24"/>
      <c r="E141" s="40"/>
      <c r="F141" s="40"/>
      <c r="G141" s="86"/>
    </row>
    <row r="142" spans="1:7" ht="12.75">
      <c r="A142" s="90"/>
      <c r="B142" s="5">
        <v>85295</v>
      </c>
      <c r="C142" s="6"/>
      <c r="D142" s="7" t="s">
        <v>67</v>
      </c>
      <c r="E142" s="132">
        <f>SUM(E143:E144)</f>
        <v>22151</v>
      </c>
      <c r="F142" s="132">
        <f>SUM(F143:F144)</f>
        <v>22151</v>
      </c>
      <c r="G142" s="133">
        <f aca="true" t="shared" si="5" ref="G142:G149">SUM(F142/E142)</f>
        <v>1</v>
      </c>
    </row>
    <row r="143" spans="1:7" ht="12.75">
      <c r="A143" s="91"/>
      <c r="B143" s="33"/>
      <c r="C143" s="16">
        <v>2030</v>
      </c>
      <c r="D143" s="9" t="s">
        <v>96</v>
      </c>
      <c r="E143" s="119">
        <v>18157</v>
      </c>
      <c r="F143" s="119">
        <v>18157</v>
      </c>
      <c r="G143" s="126">
        <f t="shared" si="5"/>
        <v>1</v>
      </c>
    </row>
    <row r="144" spans="1:7" ht="23.25" thickBot="1">
      <c r="A144" s="91"/>
      <c r="B144" s="33"/>
      <c r="C144" s="4" t="s">
        <v>129</v>
      </c>
      <c r="D144" s="9" t="s">
        <v>117</v>
      </c>
      <c r="E144" s="125">
        <v>3994</v>
      </c>
      <c r="F144" s="125">
        <v>3994</v>
      </c>
      <c r="G144" s="127">
        <f t="shared" si="5"/>
        <v>1</v>
      </c>
    </row>
    <row r="145" spans="1:7" ht="15.75" thickBot="1">
      <c r="A145" s="41">
        <v>854</v>
      </c>
      <c r="B145" s="46"/>
      <c r="C145" s="62"/>
      <c r="D145" s="47" t="s">
        <v>97</v>
      </c>
      <c r="E145" s="67">
        <f>SUM(E178+E146+E185)</f>
        <v>14040</v>
      </c>
      <c r="F145" s="67">
        <f>SUM(F178+F146+F185)</f>
        <v>14040</v>
      </c>
      <c r="G145" s="68">
        <f t="shared" si="5"/>
        <v>1</v>
      </c>
    </row>
    <row r="146" spans="1:7" ht="27" customHeight="1">
      <c r="A146" s="90"/>
      <c r="B146" s="5">
        <v>85412</v>
      </c>
      <c r="C146" s="6"/>
      <c r="D146" s="7" t="s">
        <v>189</v>
      </c>
      <c r="E146" s="132">
        <f>SUM(E147)</f>
        <v>14040</v>
      </c>
      <c r="F146" s="132">
        <f>SUM(F147)</f>
        <v>14040</v>
      </c>
      <c r="G146" s="133">
        <f t="shared" si="5"/>
        <v>1</v>
      </c>
    </row>
    <row r="147" spans="1:7" ht="25.5" customHeight="1" thickBot="1">
      <c r="A147" s="91"/>
      <c r="B147" s="33"/>
      <c r="C147" s="4" t="s">
        <v>129</v>
      </c>
      <c r="D147" s="9" t="s">
        <v>117</v>
      </c>
      <c r="E147" s="125">
        <v>14040</v>
      </c>
      <c r="F147" s="125">
        <v>14040</v>
      </c>
      <c r="G147" s="127">
        <f t="shared" si="5"/>
        <v>1</v>
      </c>
    </row>
    <row r="148" spans="1:7" ht="15.75" thickBot="1">
      <c r="A148" s="45">
        <v>900</v>
      </c>
      <c r="B148" s="46"/>
      <c r="C148" s="62"/>
      <c r="D148" s="47" t="s">
        <v>98</v>
      </c>
      <c r="E148" s="67">
        <f>SUM(E149+E155+E157)</f>
        <v>198844</v>
      </c>
      <c r="F148" s="67">
        <f>SUM(F149+F155+F157)</f>
        <v>171285</v>
      </c>
      <c r="G148" s="68">
        <f t="shared" si="5"/>
        <v>0.8614039146265414</v>
      </c>
    </row>
    <row r="149" spans="1:7" ht="12.75">
      <c r="A149" s="92"/>
      <c r="B149" s="44">
        <v>90001</v>
      </c>
      <c r="C149" s="109"/>
      <c r="D149" s="28" t="s">
        <v>74</v>
      </c>
      <c r="E149" s="134">
        <f>SUM(E150:E154)</f>
        <v>158000</v>
      </c>
      <c r="F149" s="134">
        <f>SUM(F150:F154)</f>
        <v>139216</v>
      </c>
      <c r="G149" s="135">
        <f t="shared" si="5"/>
        <v>0.8811139240506329</v>
      </c>
    </row>
    <row r="150" spans="1:7" ht="12.75">
      <c r="A150" s="75"/>
      <c r="B150" s="147"/>
      <c r="C150" s="13" t="s">
        <v>136</v>
      </c>
      <c r="D150" s="10" t="s">
        <v>64</v>
      </c>
      <c r="E150" s="138">
        <v>0</v>
      </c>
      <c r="F150" s="138">
        <v>44</v>
      </c>
      <c r="G150" s="139"/>
    </row>
    <row r="151" spans="1:7" ht="12.75">
      <c r="A151" s="90"/>
      <c r="B151" s="148"/>
      <c r="C151" s="4" t="s">
        <v>139</v>
      </c>
      <c r="D151" s="9" t="s">
        <v>110</v>
      </c>
      <c r="E151" s="119">
        <v>28000</v>
      </c>
      <c r="F151" s="119">
        <v>11102</v>
      </c>
      <c r="G151" s="126">
        <f>SUM(F151/E151)</f>
        <v>0.3965</v>
      </c>
    </row>
    <row r="152" spans="1:7" ht="12.75">
      <c r="A152" s="91"/>
      <c r="B152" s="33"/>
      <c r="C152" s="4" t="s">
        <v>141</v>
      </c>
      <c r="D152" s="9" t="s">
        <v>85</v>
      </c>
      <c r="E152" s="119">
        <v>0</v>
      </c>
      <c r="F152" s="119">
        <v>175</v>
      </c>
      <c r="G152" s="126"/>
    </row>
    <row r="153" spans="1:7" ht="12.75">
      <c r="A153" s="91"/>
      <c r="B153" s="33"/>
      <c r="C153" s="4" t="s">
        <v>128</v>
      </c>
      <c r="D153" s="12" t="s">
        <v>115</v>
      </c>
      <c r="E153" s="119">
        <v>100000</v>
      </c>
      <c r="F153" s="119">
        <v>97895</v>
      </c>
      <c r="G153" s="126">
        <f>SUM(F153/E153)</f>
        <v>0.97895</v>
      </c>
    </row>
    <row r="154" spans="1:7" ht="33.75">
      <c r="A154" s="91"/>
      <c r="B154" s="33"/>
      <c r="C154" s="16">
        <v>6260</v>
      </c>
      <c r="D154" s="9" t="s">
        <v>190</v>
      </c>
      <c r="E154" s="21">
        <v>30000</v>
      </c>
      <c r="F154" s="21">
        <v>30000</v>
      </c>
      <c r="G154" s="84" t="s">
        <v>12</v>
      </c>
    </row>
    <row r="155" spans="1:7" ht="12.75">
      <c r="A155" s="91"/>
      <c r="B155" s="5">
        <v>90002</v>
      </c>
      <c r="C155" s="6"/>
      <c r="D155" s="7" t="s">
        <v>112</v>
      </c>
      <c r="E155" s="132">
        <f>SUM(E156:E156)</f>
        <v>23000</v>
      </c>
      <c r="F155" s="132">
        <f>SUM(F156:F156)</f>
        <v>14225</v>
      </c>
      <c r="G155" s="133">
        <f aca="true" t="shared" si="6" ref="G155:G164">SUM(F155/E155)</f>
        <v>0.6184782608695653</v>
      </c>
    </row>
    <row r="156" spans="1:7" ht="12.75">
      <c r="A156" s="90"/>
      <c r="B156" s="39"/>
      <c r="C156" s="4" t="s">
        <v>139</v>
      </c>
      <c r="D156" s="9" t="s">
        <v>111</v>
      </c>
      <c r="E156" s="119">
        <v>23000</v>
      </c>
      <c r="F156" s="119">
        <v>14225</v>
      </c>
      <c r="G156" s="126">
        <f t="shared" si="6"/>
        <v>0.6184782608695653</v>
      </c>
    </row>
    <row r="157" spans="1:7" ht="12.75">
      <c r="A157" s="91"/>
      <c r="B157" s="5">
        <v>90015</v>
      </c>
      <c r="C157" s="6"/>
      <c r="D157" s="7" t="s">
        <v>75</v>
      </c>
      <c r="E157" s="132">
        <f>SUM(E158)</f>
        <v>17844</v>
      </c>
      <c r="F157" s="132">
        <f>SUM(F158)</f>
        <v>17844</v>
      </c>
      <c r="G157" s="133">
        <f t="shared" si="6"/>
        <v>1</v>
      </c>
    </row>
    <row r="158" spans="1:7" ht="23.25" thickBot="1">
      <c r="A158" s="91"/>
      <c r="B158" s="103"/>
      <c r="C158" s="16">
        <v>2010</v>
      </c>
      <c r="D158" s="9" t="s">
        <v>89</v>
      </c>
      <c r="E158" s="119">
        <v>17844</v>
      </c>
      <c r="F158" s="119">
        <v>17844</v>
      </c>
      <c r="G158" s="126">
        <f t="shared" si="6"/>
        <v>1</v>
      </c>
    </row>
    <row r="159" spans="1:7" ht="15.75" thickBot="1">
      <c r="A159" s="45">
        <v>921</v>
      </c>
      <c r="B159" s="46"/>
      <c r="C159" s="62"/>
      <c r="D159" s="47" t="s">
        <v>122</v>
      </c>
      <c r="E159" s="67">
        <f>SUM(E160+E162)</f>
        <v>7320</v>
      </c>
      <c r="F159" s="67">
        <f>SUM(F160+F162)</f>
        <v>7495</v>
      </c>
      <c r="G159" s="68">
        <f t="shared" si="6"/>
        <v>1.0239071038251366</v>
      </c>
    </row>
    <row r="160" spans="1:9" ht="12.75">
      <c r="A160" s="81"/>
      <c r="B160" s="116">
        <v>92109</v>
      </c>
      <c r="C160" s="116"/>
      <c r="D160" s="116" t="s">
        <v>130</v>
      </c>
      <c r="E160" s="136">
        <f>SUM(E161:E161)</f>
        <v>3220</v>
      </c>
      <c r="F160" s="137">
        <f>SUM(F161:F161)</f>
        <v>3395</v>
      </c>
      <c r="G160" s="144">
        <f t="shared" si="6"/>
        <v>1.0543478260869565</v>
      </c>
      <c r="H160" s="123"/>
      <c r="I160" s="121"/>
    </row>
    <row r="161" spans="1:9" ht="12.75">
      <c r="A161" s="81"/>
      <c r="B161" s="32"/>
      <c r="C161" s="4" t="s">
        <v>174</v>
      </c>
      <c r="D161" s="29" t="s">
        <v>192</v>
      </c>
      <c r="E161" s="118">
        <v>3220</v>
      </c>
      <c r="F161" s="119">
        <v>3395</v>
      </c>
      <c r="G161" s="126">
        <f t="shared" si="6"/>
        <v>1.0543478260869565</v>
      </c>
      <c r="H161" s="143"/>
      <c r="I161" s="122"/>
    </row>
    <row r="162" spans="1:9" ht="12.75">
      <c r="A162" s="91"/>
      <c r="B162" s="5">
        <v>92116</v>
      </c>
      <c r="C162" s="109"/>
      <c r="D162" s="28" t="s">
        <v>121</v>
      </c>
      <c r="E162" s="134">
        <f>SUM(E163:E164)</f>
        <v>4100</v>
      </c>
      <c r="F162" s="134">
        <f>SUM(F163:F164)</f>
        <v>4100</v>
      </c>
      <c r="G162" s="144">
        <f t="shared" si="6"/>
        <v>1</v>
      </c>
      <c r="H162" s="123"/>
      <c r="I162" s="123"/>
    </row>
    <row r="163" spans="1:9" ht="22.5">
      <c r="A163" s="91"/>
      <c r="B163" s="32"/>
      <c r="C163" s="4" t="s">
        <v>175</v>
      </c>
      <c r="D163" s="12" t="s">
        <v>132</v>
      </c>
      <c r="E163" s="118">
        <v>2100</v>
      </c>
      <c r="F163" s="119">
        <v>2100</v>
      </c>
      <c r="G163" s="126">
        <f t="shared" si="6"/>
        <v>1</v>
      </c>
      <c r="H163" s="142"/>
      <c r="I163" s="141"/>
    </row>
    <row r="164" spans="1:9" ht="27" customHeight="1" thickBot="1">
      <c r="A164" s="81"/>
      <c r="B164" s="32"/>
      <c r="C164" s="16">
        <v>2320</v>
      </c>
      <c r="D164" s="12" t="s">
        <v>103</v>
      </c>
      <c r="E164" s="119">
        <v>2000</v>
      </c>
      <c r="F164" s="119">
        <v>2000</v>
      </c>
      <c r="G164" s="126">
        <f t="shared" si="6"/>
        <v>1</v>
      </c>
      <c r="H164" s="141"/>
      <c r="I164" s="122"/>
    </row>
    <row r="165" spans="1:7" ht="15.75" thickBot="1">
      <c r="A165" s="45">
        <v>926</v>
      </c>
      <c r="B165" s="46"/>
      <c r="C165" s="62"/>
      <c r="D165" s="47" t="s">
        <v>191</v>
      </c>
      <c r="E165" s="67">
        <f>SUM(E166)</f>
        <v>750</v>
      </c>
      <c r="F165" s="67">
        <f>SUM(F166)</f>
        <v>750</v>
      </c>
      <c r="G165" s="68">
        <f>SUM(F165/E165)</f>
        <v>1</v>
      </c>
    </row>
    <row r="166" spans="1:9" ht="12.75">
      <c r="A166" s="81"/>
      <c r="B166" s="116">
        <v>92695</v>
      </c>
      <c r="C166" s="116"/>
      <c r="D166" s="116" t="s">
        <v>67</v>
      </c>
      <c r="E166" s="136">
        <f>SUM(E167:E167)</f>
        <v>750</v>
      </c>
      <c r="F166" s="137">
        <f>SUM(F167:F167)</f>
        <v>750</v>
      </c>
      <c r="G166" s="144">
        <f>SUM(F166/E166)</f>
        <v>1</v>
      </c>
      <c r="H166" s="123"/>
      <c r="I166" s="121"/>
    </row>
    <row r="167" spans="1:9" ht="13.5" thickBot="1">
      <c r="A167" s="81"/>
      <c r="B167" s="32"/>
      <c r="C167" s="4" t="s">
        <v>128</v>
      </c>
      <c r="D167" s="12" t="s">
        <v>115</v>
      </c>
      <c r="E167" s="118">
        <v>750</v>
      </c>
      <c r="F167" s="119">
        <v>750</v>
      </c>
      <c r="G167" s="126">
        <f>SUM(F167/E167)</f>
        <v>1</v>
      </c>
      <c r="H167" s="143"/>
      <c r="I167" s="122"/>
    </row>
    <row r="168" spans="1:7" ht="16.5" thickBot="1">
      <c r="A168" s="41"/>
      <c r="B168" s="42"/>
      <c r="C168" s="62"/>
      <c r="D168" s="110" t="s">
        <v>76</v>
      </c>
      <c r="E168" s="67">
        <f>SUM(E9+E23+E26+E30+E38+E50+E55+E59+E85+E104+E119+E122+E145+E148+E159+E165)</f>
        <v>6310897</v>
      </c>
      <c r="F168" s="67">
        <f>SUM(F9+F23+F26+F30+F38+F50+F55+F59+F85+F104+F119+F122+F145+F148+F159+F165)</f>
        <v>6117240</v>
      </c>
      <c r="G168" s="68">
        <f>SUM(F168/E168)</f>
        <v>0.9693138709124868</v>
      </c>
    </row>
    <row r="169" spans="1:7" s="32" customFormat="1" ht="12.75">
      <c r="A169" s="33"/>
      <c r="B169" s="33"/>
      <c r="C169" s="33"/>
      <c r="D169" s="150"/>
      <c r="E169" s="151"/>
      <c r="F169" s="151"/>
      <c r="G169" s="152"/>
    </row>
    <row r="170" s="32" customFormat="1" ht="12.75">
      <c r="E170" s="149"/>
    </row>
    <row r="171" spans="1:7" s="32" customFormat="1" ht="12.75">
      <c r="A171" s="101"/>
      <c r="B171" s="101"/>
      <c r="C171" s="101"/>
      <c r="D171" s="153"/>
      <c r="E171" s="154"/>
      <c r="F171" s="154"/>
      <c r="G171" s="155"/>
    </row>
    <row r="172" s="32" customFormat="1" ht="12.75">
      <c r="E172" s="149"/>
    </row>
    <row r="177" s="156" customFormat="1" ht="12.75">
      <c r="E177" s="157"/>
    </row>
    <row r="178" spans="1:7" s="156" customFormat="1" ht="12.75" hidden="1">
      <c r="A178" s="158"/>
      <c r="B178" s="101"/>
      <c r="C178" s="101"/>
      <c r="D178" s="153"/>
      <c r="E178" s="159"/>
      <c r="F178" s="159"/>
      <c r="G178" s="160"/>
    </row>
    <row r="179" spans="1:7" s="156" customFormat="1" ht="12.75" hidden="1">
      <c r="A179" s="158"/>
      <c r="B179" s="158"/>
      <c r="C179" s="158"/>
      <c r="D179" s="150"/>
      <c r="E179" s="161"/>
      <c r="F179" s="161"/>
      <c r="G179" s="162"/>
    </row>
    <row r="180" spans="5:7" s="156" customFormat="1" ht="12.75" hidden="1">
      <c r="E180" s="163"/>
      <c r="F180" s="163"/>
      <c r="G180" s="164"/>
    </row>
    <row r="181" s="156" customFormat="1" ht="12.75">
      <c r="E181" s="157"/>
    </row>
    <row r="182" s="156" customFormat="1" ht="12.75">
      <c r="E182" s="157"/>
    </row>
    <row r="183" spans="1:7" s="156" customFormat="1" ht="12.75" hidden="1">
      <c r="A183" s="101"/>
      <c r="B183" s="158"/>
      <c r="C183" s="165"/>
      <c r="D183" s="150"/>
      <c r="E183" s="166"/>
      <c r="F183" s="166"/>
      <c r="G183" s="167"/>
    </row>
    <row r="184" spans="1:7" s="156" customFormat="1" ht="12.75">
      <c r="A184" s="158"/>
      <c r="C184" s="165"/>
      <c r="D184" s="150"/>
      <c r="E184" s="168"/>
      <c r="F184" s="168"/>
      <c r="G184" s="169"/>
    </row>
    <row r="185" spans="1:7" s="156" customFormat="1" ht="12.75">
      <c r="A185" s="101"/>
      <c r="B185" s="101"/>
      <c r="C185" s="101"/>
      <c r="D185" s="153"/>
      <c r="E185" s="159"/>
      <c r="F185" s="159"/>
      <c r="G185" s="160"/>
    </row>
    <row r="186" spans="1:7" s="156" customFormat="1" ht="12.75">
      <c r="A186" s="158"/>
      <c r="B186" s="158"/>
      <c r="C186" s="158"/>
      <c r="D186" s="150"/>
      <c r="E186" s="166"/>
      <c r="F186" s="166"/>
      <c r="G186" s="167"/>
    </row>
    <row r="187" spans="1:7" s="156" customFormat="1" ht="13.5" hidden="1" thickBot="1">
      <c r="A187" s="158"/>
      <c r="B187" s="158"/>
      <c r="C187" s="158"/>
      <c r="D187" s="150"/>
      <c r="E187" s="161"/>
      <c r="F187" s="161"/>
      <c r="G187" s="161"/>
    </row>
    <row r="188" s="156" customFormat="1" ht="12.75">
      <c r="E188" s="157"/>
    </row>
    <row r="189" s="156" customFormat="1" ht="12.75">
      <c r="E189" s="157"/>
    </row>
    <row r="190" s="156" customFormat="1" ht="12.75">
      <c r="E190" s="157"/>
    </row>
  </sheetData>
  <printOptions/>
  <pageMargins left="0.7874015748031497" right="0.3937007874015748" top="0.787401574803149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KOLNO</dc:creator>
  <cp:keywords/>
  <dc:description/>
  <cp:lastModifiedBy>eb</cp:lastModifiedBy>
  <cp:lastPrinted>2005-03-23T11:43:22Z</cp:lastPrinted>
  <dcterms:created xsi:type="dcterms:W3CDTF">2002-11-14T09:03:44Z</dcterms:created>
  <dcterms:modified xsi:type="dcterms:W3CDTF">2005-03-23T11:45:48Z</dcterms:modified>
  <cp:category/>
  <cp:version/>
  <cp:contentType/>
  <cp:contentStatus/>
</cp:coreProperties>
</file>