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<sst xmlns="http://schemas.openxmlformats.org/spreadsheetml/2006/main" count="540" uniqueCount="213">
  <si>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</si>
  <si>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</si>
  <si>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</si>
  <si>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</si>
  <si>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</si>
  <si>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</si>
  <si>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</si>
  <si>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</si>
  <si>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</si>
  <si>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</si>
  <si>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</si>
  <si>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</si>
  <si>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x</t>
  </si>
  <si>
    <t>01022</t>
  </si>
  <si>
    <t>069</t>
  </si>
  <si>
    <t>wpływy z różnych opłat- za św.m.p.zw.</t>
  </si>
  <si>
    <t>020</t>
  </si>
  <si>
    <t>LEŚNICTWO</t>
  </si>
  <si>
    <t>02001</t>
  </si>
  <si>
    <t>Gospodarka leśna</t>
  </si>
  <si>
    <t>075</t>
  </si>
  <si>
    <t>700</t>
  </si>
  <si>
    <t>GOSPODARKA MIESZKANIOWA</t>
  </si>
  <si>
    <t>70005</t>
  </si>
  <si>
    <t>wpływy z usług - czynsze najmu lokali</t>
  </si>
  <si>
    <t>wpływy z dochodów różnych</t>
  </si>
  <si>
    <t>750</t>
  </si>
  <si>
    <t>ADMINISTRACJA PUBLICZNA</t>
  </si>
  <si>
    <t>75011</t>
  </si>
  <si>
    <t>Urzędy Wojewódzkie</t>
  </si>
  <si>
    <t>75023</t>
  </si>
  <si>
    <t>Urzędy Gmin</t>
  </si>
  <si>
    <t>wpływy z usług- opłaty za usługi ksero</t>
  </si>
  <si>
    <t>751</t>
  </si>
  <si>
    <t>75101</t>
  </si>
  <si>
    <t>75109</t>
  </si>
  <si>
    <t>Wybory do Rad Gmin</t>
  </si>
  <si>
    <t>756</t>
  </si>
  <si>
    <t>75601</t>
  </si>
  <si>
    <t>Wpływy z pod.doch.od osób fizycz.</t>
  </si>
  <si>
    <t>75615</t>
  </si>
  <si>
    <t>pod.od nieruchomości</t>
  </si>
  <si>
    <t>podatek rolny</t>
  </si>
  <si>
    <t>podatek leśny</t>
  </si>
  <si>
    <t>pod.od czynności cywilnoprawnych</t>
  </si>
  <si>
    <t>pod.od środków transportowych</t>
  </si>
  <si>
    <t>pod.od spadków i darowizn</t>
  </si>
  <si>
    <t>wpływy z opłaty targowej</t>
  </si>
  <si>
    <t>75618</t>
  </si>
  <si>
    <t>wpływy z opłaty skarbowej</t>
  </si>
  <si>
    <t>75621</t>
  </si>
  <si>
    <t>pod.dochodowy od osób fizycznych</t>
  </si>
  <si>
    <t>pod.dochodowy od osób prawnych</t>
  </si>
  <si>
    <t>758</t>
  </si>
  <si>
    <t>RÓŻNE ROZLICZENIA</t>
  </si>
  <si>
    <t>75801</t>
  </si>
  <si>
    <t>Część oświat.subw. ogólnej dla JST</t>
  </si>
  <si>
    <t>subwencje ogólne z budżetu państwa</t>
  </si>
  <si>
    <t>75805</t>
  </si>
  <si>
    <t>Część rekomp.subwencji ogólnej</t>
  </si>
  <si>
    <t>801</t>
  </si>
  <si>
    <t>OŚWIATA I WYCHOWANIE</t>
  </si>
  <si>
    <t>80101</t>
  </si>
  <si>
    <t>Szkoły podstawowe</t>
  </si>
  <si>
    <t>80104</t>
  </si>
  <si>
    <t xml:space="preserve">wpływy z różnych opłat </t>
  </si>
  <si>
    <t>wpływy z różn.doch.- wpłaty przedszk.</t>
  </si>
  <si>
    <t>Pozostała działalność</t>
  </si>
  <si>
    <t>851</t>
  </si>
  <si>
    <t>OCHRONA ZDROWIA</t>
  </si>
  <si>
    <t>85154</t>
  </si>
  <si>
    <t>Przeciwdziałanie alkoholizmowi</t>
  </si>
  <si>
    <t>Ośrodki Pomocy Społecznej</t>
  </si>
  <si>
    <t>wpływy z usług</t>
  </si>
  <si>
    <t>Gospodarka ściekowa i ochrona wód</t>
  </si>
  <si>
    <t>Zwalczanie chrób zakaźnych zwierząt oraz badania monitoringowe pozost.chem.i biolog.w tkankach zwierząt i prod.pochodzenia zwierzęcego</t>
  </si>
  <si>
    <t>dochody z najmu, dzierżawy składn.majątkowych Skarbu Państwa lub JST dzierżawa za obwody łowieckie</t>
  </si>
  <si>
    <t>wpływy z różnych doch.- opłata za druki, specyf.do przetargu, opł.za umieszczenie reklamy</t>
  </si>
  <si>
    <t>dot.celowe otrzymane z budż.państwa na realizację zadań bieżących z zakr. adm.rząd.oraz innych ustaw zleconych gminie ustawami</t>
  </si>
  <si>
    <t>odsetki od nieterminowych wpłat z tytułu podatków i opłat</t>
  </si>
  <si>
    <t>Wpływy z innych opłat stanowiących dochody JST na podstawie ustaw</t>
  </si>
  <si>
    <t>Udziały gmin w podatkach stanow. dochód budżetu państwa</t>
  </si>
  <si>
    <t>dotacje celowe otrzym.z budż.państwa na realizację bieżących zadań z zakr. admin.rząd.oraz innych umów zlec. gminie ustawami</t>
  </si>
  <si>
    <t>wpływy z opłat za zezw.na sprzedaż alkoholu</t>
  </si>
  <si>
    <t>Zasiłki i pomoc w naturze oraz składki na ubezpieczenia społeczne</t>
  </si>
  <si>
    <t>Zasiłki rodzinne, pielęgnacyjne i wychowawcze</t>
  </si>
  <si>
    <t xml:space="preserve">Usługi opiekuńcze i specjalistyczne usługi opiekuńcze  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</si>
  <si>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</si>
  <si>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</si>
  <si>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</si>
  <si>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</si>
  <si>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</si>
  <si>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</si>
  <si>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80110</t>
  </si>
  <si>
    <t>Gimnazjum</t>
  </si>
  <si>
    <t>Infrastruktura wodociągowa i sanitacyjna wsi</t>
  </si>
  <si>
    <t>wpływy z innych lokalnych opłat pobieranych przez JST na podst.odrębnych umów-kolczykowanie zwierząt</t>
  </si>
  <si>
    <t>Gospodarka gruntami i nieruchomościami</t>
  </si>
  <si>
    <t>dochody z najmu i dzierżawy składników majątkowych Skarbu Państwa, JST lub innych jedn.zaliczanych do sektora fin.publ. Oraz innych umów o podobnym charakterze</t>
  </si>
  <si>
    <t>wpływy z usług - składowanie odpadów</t>
  </si>
  <si>
    <t>Gospodarka odpadami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</si>
  <si>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</si>
  <si>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</si>
  <si>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</si>
  <si>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Biblioteki</t>
  </si>
  <si>
    <t>KULTURA I OCHRONA DZIEDZICTWA NARODOWEGO</t>
  </si>
  <si>
    <t>Dz.</t>
  </si>
  <si>
    <t>7.</t>
  </si>
  <si>
    <t>8.</t>
  </si>
  <si>
    <t>754</t>
  </si>
  <si>
    <t>BEZP.PUBLICZNE I OCHRONA P.POŻ.</t>
  </si>
  <si>
    <t>Ochotnicze Straże Pożarne</t>
  </si>
  <si>
    <t>Domy i ośrodki kultury, świetlice i kluby</t>
  </si>
  <si>
    <t>01095</t>
  </si>
  <si>
    <t>Struktura procentowa</t>
  </si>
  <si>
    <t>Wsk. % 6:5</t>
  </si>
  <si>
    <t>75807</t>
  </si>
  <si>
    <t>Część wyrównawcza subwencji ogólnej dla gmin</t>
  </si>
  <si>
    <t>85213</t>
  </si>
  <si>
    <t>85214</t>
  </si>
  <si>
    <t>852</t>
  </si>
  <si>
    <t>DOCHODY OD OSÓB PRAWNYCH, OD OSÓB FIZYCZNYCH I OD INNYCH NIE POSIADAJĄCYCH OSOBOW. PRAWNEJ ORAZ WYDATKI WZIĄZANE Z ICH POBOREM</t>
  </si>
  <si>
    <t>9.</t>
  </si>
  <si>
    <t>0490</t>
  </si>
  <si>
    <t>0690</t>
  </si>
  <si>
    <t>6260</t>
  </si>
  <si>
    <t>0750</t>
  </si>
  <si>
    <t>0470</t>
  </si>
  <si>
    <t>0830</t>
  </si>
  <si>
    <t>0840</t>
  </si>
  <si>
    <t>0910</t>
  </si>
  <si>
    <t>0970</t>
  </si>
  <si>
    <t>2010</t>
  </si>
  <si>
    <t>2700</t>
  </si>
  <si>
    <t>0350</t>
  </si>
  <si>
    <t>0310</t>
  </si>
  <si>
    <t>0320</t>
  </si>
  <si>
    <t>0330</t>
  </si>
  <si>
    <t>0340</t>
  </si>
  <si>
    <t>0360</t>
  </si>
  <si>
    <t>0430</t>
  </si>
  <si>
    <t>0500</t>
  </si>
  <si>
    <t>0410</t>
  </si>
  <si>
    <t>0010</t>
  </si>
  <si>
    <t>0020</t>
  </si>
  <si>
    <t>2920</t>
  </si>
  <si>
    <t>0480</t>
  </si>
  <si>
    <t>DOCHODY OGÓŁEM</t>
  </si>
  <si>
    <t>1. Dotacje celowe</t>
  </si>
  <si>
    <t>- na zadania własne</t>
  </si>
  <si>
    <t>- na zadania zlecone</t>
  </si>
  <si>
    <t>- na porozum.z organami adm. rządowej</t>
  </si>
  <si>
    <t>- na porozumienia i umowy z j.s.t.</t>
  </si>
  <si>
    <t>2. Pozostałe dotacje</t>
  </si>
  <si>
    <t>wpływy z różnych opłat (opł. prolongac.)</t>
  </si>
  <si>
    <t>2030</t>
  </si>
  <si>
    <t>POMOC SPOŁECZNA</t>
  </si>
  <si>
    <t>2033</t>
  </si>
  <si>
    <t>Przedszkola</t>
  </si>
  <si>
    <t>Plan dochodów budżetu gminy na 2005 r.</t>
  </si>
  <si>
    <t>Przewidywane wykonanie 2004</t>
  </si>
  <si>
    <t>Plan 2005</t>
  </si>
  <si>
    <t>p.w. 2004</t>
  </si>
  <si>
    <t>plan 2005</t>
  </si>
  <si>
    <t>wpływy z różnych opłat</t>
  </si>
  <si>
    <t>0870</t>
  </si>
  <si>
    <t>wpływy ze sprzedaży składników majątkowych</t>
  </si>
  <si>
    <t>0920</t>
  </si>
  <si>
    <t>pozostałe odsetki</t>
  </si>
  <si>
    <t>75113</t>
  </si>
  <si>
    <t>75831</t>
  </si>
  <si>
    <t>Część równoważąca subwencji ogólnej dla gmin</t>
  </si>
  <si>
    <t>6333</t>
  </si>
  <si>
    <t>80113</t>
  </si>
  <si>
    <t>80146</t>
  </si>
  <si>
    <t>85212</t>
  </si>
  <si>
    <t>6310</t>
  </si>
  <si>
    <t>75814</t>
  </si>
  <si>
    <t>6290</t>
  </si>
  <si>
    <t>2707</t>
  </si>
  <si>
    <t>wpływy z opłat za zarząd, użytkowanie i użytkowanie wieczyste nieruchomości</t>
  </si>
  <si>
    <t>URZĘDY NACZELNYCH ORGANÓW WŁADZY PAŃSTWOWEJ, KONTROLI I OCHRONY PRAWA ORAZ SĄDOWNICTWA</t>
  </si>
  <si>
    <t>Wybory  do Parlamentu Europejskiego</t>
  </si>
  <si>
    <t>Obrona cywilna</t>
  </si>
  <si>
    <t>Różne rozliczenia finansowe</t>
  </si>
  <si>
    <t>Dowożenie uczniów do szkół</t>
  </si>
  <si>
    <t>Dokształcanie i doskonalenie nauczycieli</t>
  </si>
  <si>
    <t>Świadczenia rodzinne oraz składki na ubezpieczenia emerytalne i rentowe z ubezpieczenia społecznego</t>
  </si>
  <si>
    <t>Składki na ubezp.zdrowotne opłacane za osoby pobierające niektóre świad. z pomocy społecznej oraz niektóre świadczenia rodzinne</t>
  </si>
  <si>
    <t>Oświetlenie ulic, placów i dróg</t>
  </si>
  <si>
    <t>KULTURA FIZYCZNA I SPORT</t>
  </si>
  <si>
    <t>Środki na dofinansowanie własnych inwestycji gmin (związków gmin), powiatów (związków powiatów), samorządów województw, pozyskane z innych źródeł</t>
  </si>
  <si>
    <t>dotacje celowe otrzymane z budżetu państwa na realizację własnych zadań bieżących gmin (związków gmin)</t>
  </si>
  <si>
    <t>dot.celowe otrzymane z budż.państwa na realizację zadań bieżących z zakr.adm.rząd.oraz innych zadań zleconych gminie (związkom gmin) ustawami</t>
  </si>
  <si>
    <t>dotacje celowe otrzymane z budżetu państwa na inwestycje i zakupy inwestycyjne z zakresu administracji rządowej oraz innych zadań zleconych gminom ustawami</t>
  </si>
  <si>
    <t>dotacje celowe otrzymane z budżetu państwa na realizację inwestycji i zakupów inwestycyjnych własnych gmin (związków gmin)</t>
  </si>
  <si>
    <t>75616</t>
  </si>
  <si>
    <t>85202</t>
  </si>
  <si>
    <t>Domy pomocy społecznej</t>
  </si>
  <si>
    <t>2440</t>
  </si>
  <si>
    <t>Dotacje otrzymane z funduszy celowych na realizację zadań bieżących jednostek sektora finasów publicznych</t>
  </si>
  <si>
    <t xml:space="preserve">Dotacje otrzymane z funduszy celowych na finansowanie lub dofinansowanie kosztów realizacji inwestycji i zakupów inwestycyjnych jednostek sektora finansów publicznych </t>
  </si>
  <si>
    <t>Dotacje celowe otrzymane z budżetu państwa na realizację inwestycji i zakupów inwestycyjnych własnych gmin (związków gmin)*</t>
  </si>
  <si>
    <t>Urzędy Nacz.Org.Wł.Państw., Kontroli i Ochrony Prawa</t>
  </si>
  <si>
    <t>podatek od dział. gospod. osób fizycznych opłacany w formie karty podatkowej</t>
  </si>
  <si>
    <t>2360</t>
  </si>
  <si>
    <t>dochody jednostek samorządu terytorialnego związane z realizacją zadań z zakresu administracji rządowej oraz innych zadań zleconych ustawami</t>
  </si>
  <si>
    <t>Załącznik Nr 1 do Uchwały Nr XXII/132/2004 Rady Gminy w Kolnie z dnia 28.12.2004 r.</t>
  </si>
  <si>
    <t>wpływy z usług - zrzut ścieków</t>
  </si>
  <si>
    <t>Dotacje celowe otrzymane z budżetu państwa na realizację inwestycji i zakupów inwestycyjnych własnych gmin (związków gmin)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</si>
  <si>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</si>
  <si>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</si>
  <si>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wpływy ze sprzedaży wyrobów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</si>
</sst>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  <numFmt numFmtId="168" formatCode="#,##0\ &quot;zł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49" fontId="1" fillId="3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1" fillId="2" borderId="3" xfId="0" applyNumberFormat="1" applyFont="1" applyFill="1" applyBorder="1" applyAlignment="1">
      <alignment wrapText="1"/>
    </xf>
    <xf numFmtId="166" fontId="1" fillId="2" borderId="3" xfId="0" applyNumberFormat="1" applyFont="1" applyFill="1" applyBorder="1" applyAlignment="1">
      <alignment horizontal="right"/>
    </xf>
    <xf numFmtId="166" fontId="1" fillId="3" borderId="3" xfId="0" applyNumberFormat="1" applyFon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wrapText="1"/>
    </xf>
    <xf numFmtId="166" fontId="3" fillId="0" borderId="4" xfId="0" applyNumberFormat="1" applyFont="1" applyBorder="1" applyAlignment="1">
      <alignment/>
    </xf>
    <xf numFmtId="49" fontId="1" fillId="2" borderId="11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right"/>
    </xf>
    <xf numFmtId="49" fontId="1" fillId="4" borderId="8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166" fontId="5" fillId="4" borderId="10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49" fontId="1" fillId="3" borderId="14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166" fontId="5" fillId="5" borderId="1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wrapText="1"/>
    </xf>
    <xf numFmtId="49" fontId="0" fillId="4" borderId="10" xfId="0" applyNumberFormat="1" applyFont="1" applyFill="1" applyBorder="1" applyAlignment="1">
      <alignment horizontal="center"/>
    </xf>
    <xf numFmtId="0" fontId="0" fillId="2" borderId="19" xfId="0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10" fontId="5" fillId="4" borderId="9" xfId="0" applyNumberFormat="1" applyFont="1" applyFill="1" applyBorder="1" applyAlignment="1">
      <alignment horizontal="right"/>
    </xf>
    <xf numFmtId="10" fontId="1" fillId="3" borderId="2" xfId="0" applyNumberFormat="1" applyFont="1" applyFill="1" applyBorder="1" applyAlignment="1">
      <alignment horizontal="right"/>
    </xf>
    <xf numFmtId="10" fontId="1" fillId="2" borderId="2" xfId="0" applyNumberFormat="1" applyFont="1" applyFill="1" applyBorder="1" applyAlignment="1">
      <alignment horizontal="right"/>
    </xf>
    <xf numFmtId="10" fontId="0" fillId="0" borderId="2" xfId="0" applyNumberFormat="1" applyFill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0" xfId="0" applyNumberFormat="1" applyBorder="1" applyAlignment="1">
      <alignment/>
    </xf>
    <xf numFmtId="10" fontId="1" fillId="2" borderId="1" xfId="0" applyNumberFormat="1" applyFont="1" applyFill="1" applyBorder="1" applyAlignment="1">
      <alignment horizontal="right"/>
    </xf>
    <xf numFmtId="10" fontId="5" fillId="5" borderId="9" xfId="0" applyNumberFormat="1" applyFont="1" applyFill="1" applyBorder="1" applyAlignment="1">
      <alignment horizontal="right"/>
    </xf>
    <xf numFmtId="10" fontId="3" fillId="0" borderId="20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2" borderId="19" xfId="0" applyNumberFormat="1" applyFont="1" applyFill="1" applyBorder="1" applyAlignment="1">
      <alignment horizontal="right"/>
    </xf>
    <xf numFmtId="10" fontId="0" fillId="2" borderId="22" xfId="0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6" fillId="0" borderId="5" xfId="0" applyFont="1" applyFill="1" applyBorder="1" applyAlignment="1">
      <alignment wrapText="1"/>
    </xf>
    <xf numFmtId="49" fontId="0" fillId="0" borderId="24" xfId="0" applyNumberFormat="1" applyBorder="1" applyAlignment="1">
      <alignment horizontal="center"/>
    </xf>
    <xf numFmtId="166" fontId="6" fillId="0" borderId="3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0" fontId="6" fillId="0" borderId="20" xfId="0" applyNumberFormat="1" applyFont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>
      <alignment/>
    </xf>
    <xf numFmtId="0" fontId="0" fillId="0" borderId="25" xfId="0" applyBorder="1" applyAlignment="1">
      <alignment/>
    </xf>
    <xf numFmtId="166" fontId="6" fillId="3" borderId="3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10" fontId="0" fillId="4" borderId="26" xfId="0" applyNumberForma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right"/>
    </xf>
    <xf numFmtId="10" fontId="6" fillId="0" borderId="20" xfId="0" applyNumberFormat="1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9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0" fontId="4" fillId="2" borderId="1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0" fontId="4" fillId="2" borderId="27" xfId="0" applyNumberFormat="1" applyFont="1" applyFill="1" applyBorder="1" applyAlignment="1">
      <alignment horizontal="center"/>
    </xf>
    <xf numFmtId="10" fontId="4" fillId="2" borderId="28" xfId="0" applyNumberFormat="1" applyFont="1" applyFill="1" applyBorder="1" applyAlignment="1">
      <alignment horizontal="center"/>
    </xf>
    <xf numFmtId="10" fontId="5" fillId="4" borderId="10" xfId="0" applyNumberFormat="1" applyFont="1" applyFill="1" applyBorder="1" applyAlignment="1">
      <alignment horizontal="right"/>
    </xf>
    <xf numFmtId="10" fontId="5" fillId="4" borderId="29" xfId="0" applyNumberFormat="1" applyFont="1" applyFill="1" applyBorder="1" applyAlignment="1">
      <alignment horizontal="right"/>
    </xf>
    <xf numFmtId="10" fontId="0" fillId="0" borderId="30" xfId="0" applyNumberFormat="1" applyBorder="1" applyAlignment="1">
      <alignment horizontal="right"/>
    </xf>
    <xf numFmtId="10" fontId="1" fillId="3" borderId="3" xfId="0" applyNumberFormat="1" applyFont="1" applyFill="1" applyBorder="1" applyAlignment="1">
      <alignment horizontal="right"/>
    </xf>
    <xf numFmtId="10" fontId="1" fillId="3" borderId="30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10" fontId="1" fillId="2" borderId="30" xfId="0" applyNumberFormat="1" applyFont="1" applyFill="1" applyBorder="1" applyAlignment="1">
      <alignment horizontal="right"/>
    </xf>
    <xf numFmtId="10" fontId="6" fillId="0" borderId="3" xfId="0" applyNumberFormat="1" applyFont="1" applyFill="1" applyBorder="1" applyAlignment="1">
      <alignment horizontal="right"/>
    </xf>
    <xf numFmtId="10" fontId="6" fillId="0" borderId="30" xfId="0" applyNumberFormat="1" applyFont="1" applyFill="1" applyBorder="1" applyAlignment="1">
      <alignment horizontal="right"/>
    </xf>
    <xf numFmtId="10" fontId="6" fillId="0" borderId="4" xfId="0" applyNumberFormat="1" applyFont="1" applyFill="1" applyBorder="1" applyAlignment="1">
      <alignment horizontal="right"/>
    </xf>
    <xf numFmtId="10" fontId="6" fillId="0" borderId="31" xfId="0" applyNumberFormat="1" applyFont="1" applyFill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12" xfId="0" applyNumberFormat="1" applyBorder="1" applyAlignment="1">
      <alignment/>
    </xf>
    <xf numFmtId="10" fontId="0" fillId="0" borderId="32" xfId="0" applyNumberFormat="1" applyBorder="1" applyAlignment="1">
      <alignment horizontal="right"/>
    </xf>
    <xf numFmtId="10" fontId="1" fillId="2" borderId="33" xfId="0" applyNumberFormat="1" applyFont="1" applyFill="1" applyBorder="1" applyAlignment="1">
      <alignment horizontal="right"/>
    </xf>
    <xf numFmtId="10" fontId="6" fillId="0" borderId="3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/>
    </xf>
    <xf numFmtId="10" fontId="3" fillId="0" borderId="31" xfId="0" applyNumberFormat="1" applyFont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10" fontId="0" fillId="0" borderId="13" xfId="0" applyNumberFormat="1" applyBorder="1" applyAlignment="1">
      <alignment/>
    </xf>
    <xf numFmtId="10" fontId="0" fillId="0" borderId="34" xfId="0" applyNumberFormat="1" applyBorder="1" applyAlignment="1">
      <alignment horizontal="right"/>
    </xf>
    <xf numFmtId="10" fontId="0" fillId="2" borderId="35" xfId="0" applyNumberFormat="1" applyFont="1" applyFill="1" applyBorder="1" applyAlignment="1">
      <alignment horizontal="right"/>
    </xf>
    <xf numFmtId="10" fontId="0" fillId="0" borderId="4" xfId="0" applyNumberFormat="1" applyBorder="1" applyAlignment="1">
      <alignment horizontal="right"/>
    </xf>
    <xf numFmtId="10" fontId="0" fillId="0" borderId="31" xfId="0" applyNumberFormat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10" fontId="3" fillId="0" borderId="30" xfId="0" applyNumberFormat="1" applyFont="1" applyBorder="1" applyAlignment="1">
      <alignment horizontal="right"/>
    </xf>
    <xf numFmtId="10" fontId="1" fillId="0" borderId="3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10" fontId="6" fillId="0" borderId="33" xfId="0" applyNumberFormat="1" applyFont="1" applyFill="1" applyBorder="1" applyAlignment="1">
      <alignment horizontal="right"/>
    </xf>
    <xf numFmtId="10" fontId="6" fillId="3" borderId="30" xfId="0" applyNumberFormat="1" applyFont="1" applyFill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10" fontId="6" fillId="0" borderId="12" xfId="0" applyNumberFormat="1" applyFont="1" applyFill="1" applyBorder="1" applyAlignment="1">
      <alignment horizontal="right"/>
    </xf>
    <xf numFmtId="10" fontId="0" fillId="0" borderId="3" xfId="0" applyNumberFormat="1" applyFont="1" applyBorder="1" applyAlignment="1">
      <alignment horizontal="right"/>
    </xf>
    <xf numFmtId="10" fontId="0" fillId="0" borderId="3" xfId="0" applyNumberFormat="1" applyFont="1" applyFill="1" applyBorder="1" applyAlignment="1">
      <alignment horizontal="right"/>
    </xf>
    <xf numFmtId="10" fontId="0" fillId="6" borderId="19" xfId="0" applyNumberFormat="1" applyFont="1" applyFill="1" applyBorder="1" applyAlignment="1">
      <alignment horizontal="right"/>
    </xf>
    <xf numFmtId="10" fontId="0" fillId="6" borderId="3" xfId="0" applyNumberFormat="1" applyFont="1" applyFill="1" applyBorder="1" applyAlignment="1">
      <alignment horizontal="right"/>
    </xf>
    <xf numFmtId="10" fontId="1" fillId="6" borderId="19" xfId="0" applyNumberFormat="1" applyFont="1" applyFill="1" applyBorder="1" applyAlignment="1">
      <alignment horizontal="right"/>
    </xf>
    <xf numFmtId="10" fontId="1" fillId="6" borderId="3" xfId="0" applyNumberFormat="1" applyFont="1" applyFill="1" applyBorder="1" applyAlignment="1">
      <alignment horizontal="right"/>
    </xf>
    <xf numFmtId="10" fontId="0" fillId="6" borderId="35" xfId="0" applyNumberFormat="1" applyFont="1" applyFill="1" applyBorder="1" applyAlignment="1">
      <alignment horizontal="right"/>
    </xf>
    <xf numFmtId="10" fontId="0" fillId="0" borderId="30" xfId="0" applyNumberFormat="1" applyFont="1" applyBorder="1" applyAlignment="1">
      <alignment horizontal="right"/>
    </xf>
    <xf numFmtId="10" fontId="0" fillId="6" borderId="30" xfId="0" applyNumberFormat="1" applyFont="1" applyFill="1" applyBorder="1" applyAlignment="1">
      <alignment horizontal="right"/>
    </xf>
    <xf numFmtId="10" fontId="0" fillId="0" borderId="30" xfId="0" applyNumberFormat="1" applyFont="1" applyFill="1" applyBorder="1" applyAlignment="1">
      <alignment horizontal="right"/>
    </xf>
    <xf numFmtId="10" fontId="6" fillId="0" borderId="32" xfId="0" applyNumberFormat="1" applyFont="1" applyFill="1" applyBorder="1" applyAlignment="1">
      <alignment horizontal="right"/>
    </xf>
    <xf numFmtId="10" fontId="1" fillId="6" borderId="30" xfId="0" applyNumberFormat="1" applyFont="1" applyFill="1" applyBorder="1" applyAlignment="1">
      <alignment horizontal="right"/>
    </xf>
    <xf numFmtId="10" fontId="1" fillId="6" borderId="35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0" fontId="0" fillId="4" borderId="36" xfId="0" applyNumberFormat="1" applyFill="1" applyBorder="1" applyAlignment="1">
      <alignment horizontal="center" vertical="center" wrapText="1"/>
    </xf>
    <xf numFmtId="49" fontId="0" fillId="0" borderId="37" xfId="0" applyNumberFormat="1" applyBorder="1" applyAlignment="1">
      <alignment vertical="center"/>
    </xf>
    <xf numFmtId="49" fontId="0" fillId="0" borderId="37" xfId="0" applyNumberFormat="1" applyBorder="1" applyAlignment="1">
      <alignment vertical="center" wrapText="1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10" fontId="0" fillId="2" borderId="19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 horizontal="right"/>
    </xf>
    <xf numFmtId="10" fontId="0" fillId="2" borderId="34" xfId="0" applyNumberFormat="1" applyFont="1" applyFill="1" applyBorder="1" applyAlignment="1">
      <alignment horizontal="right"/>
    </xf>
    <xf numFmtId="49" fontId="0" fillId="0" borderId="40" xfId="0" applyNumberFormat="1" applyBorder="1" applyAlignment="1">
      <alignment horizontal="center"/>
    </xf>
    <xf numFmtId="10" fontId="0" fillId="2" borderId="13" xfId="0" applyNumberFormat="1" applyFont="1" applyFill="1" applyBorder="1" applyAlignment="1">
      <alignment/>
    </xf>
    <xf numFmtId="0" fontId="0" fillId="0" borderId="41" xfId="0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10" fontId="0" fillId="2" borderId="2" xfId="0" applyNumberFormat="1" applyFont="1" applyFill="1" applyBorder="1" applyAlignment="1">
      <alignment horizontal="right"/>
    </xf>
    <xf numFmtId="49" fontId="6" fillId="0" borderId="5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49" fontId="1" fillId="3" borderId="24" xfId="0" applyNumberFormat="1" applyFont="1" applyFill="1" applyBorder="1" applyAlignment="1">
      <alignment horizontal="center"/>
    </xf>
    <xf numFmtId="166" fontId="1" fillId="2" borderId="19" xfId="0" applyNumberFormat="1" applyFont="1" applyFill="1" applyBorder="1" applyAlignment="1">
      <alignment/>
    </xf>
    <xf numFmtId="166" fontId="1" fillId="2" borderId="19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49" fontId="1" fillId="2" borderId="12" xfId="0" applyNumberFormat="1" applyFont="1" applyFill="1" applyBorder="1" applyAlignment="1">
      <alignment horizontal="left"/>
    </xf>
    <xf numFmtId="10" fontId="6" fillId="2" borderId="3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10" fontId="1" fillId="2" borderId="22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0" fontId="1" fillId="6" borderId="2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1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0" fontId="1" fillId="4" borderId="22" xfId="0" applyNumberFormat="1" applyFont="1" applyFill="1" applyBorder="1" applyAlignment="1">
      <alignment horizontal="center" vertical="center" wrapText="1"/>
    </xf>
    <xf numFmtId="10" fontId="0" fillId="4" borderId="44" xfId="0" applyNumberFormat="1" applyFill="1" applyBorder="1" applyAlignment="1">
      <alignment horizontal="center" vertical="center" wrapText="1"/>
    </xf>
    <xf numFmtId="166" fontId="1" fillId="4" borderId="27" xfId="0" applyNumberFormat="1" applyFont="1" applyFill="1" applyBorder="1" applyAlignment="1">
      <alignment horizontal="center" vertical="center" wrapText="1"/>
    </xf>
    <xf numFmtId="166" fontId="0" fillId="4" borderId="26" xfId="0" applyNumberFormat="1" applyFill="1" applyBorder="1" applyAlignment="1">
      <alignment horizontal="center" vertical="center" wrapText="1"/>
    </xf>
    <xf numFmtId="10" fontId="1" fillId="4" borderId="27" xfId="0" applyNumberFormat="1" applyFont="1" applyFill="1" applyBorder="1" applyAlignment="1">
      <alignment horizontal="center" vertical="center" wrapText="1"/>
    </xf>
    <xf numFmtId="10" fontId="0" fillId="4" borderId="26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showGridLines="0" tabSelected="1" workbookViewId="0" topLeftCell="A163">
      <selection activeCell="D169" sqref="D169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00390625" style="0" customWidth="1"/>
    <col min="4" max="4" width="51.875" style="0" customWidth="1"/>
    <col min="5" max="5" width="14.875" style="7" customWidth="1"/>
    <col min="6" max="6" width="13.875" style="100" customWidth="1"/>
    <col min="7" max="7" width="10.75390625" style="86" customWidth="1"/>
    <col min="8" max="8" width="12.25390625" style="86" customWidth="1"/>
    <col min="9" max="9" width="10.75390625" style="133" customWidth="1"/>
    <col min="10" max="10" width="10.875" style="0" bestFit="1" customWidth="1"/>
  </cols>
  <sheetData>
    <row r="1" spans="8:9" ht="33" customHeight="1">
      <c r="H1" s="228" t="s">
        <v>207</v>
      </c>
      <c r="I1" s="229"/>
    </row>
    <row r="2" ht="12.75" hidden="1"/>
    <row r="3" ht="12.75" hidden="1"/>
    <row r="4" ht="9.75" customHeight="1" hidden="1"/>
    <row r="5" spans="1:8" ht="21" customHeight="1" thickBot="1">
      <c r="A5" s="54" t="s">
        <v>159</v>
      </c>
      <c r="B5" s="13"/>
      <c r="C5" s="13"/>
      <c r="D5" s="13"/>
      <c r="E5" s="14"/>
      <c r="G5" s="87"/>
      <c r="H5" s="87"/>
    </row>
    <row r="6" spans="1:9" ht="15.75" customHeight="1">
      <c r="A6" s="232" t="s">
        <v>106</v>
      </c>
      <c r="B6" s="234" t="s">
        <v>0</v>
      </c>
      <c r="C6" s="234" t="s">
        <v>1</v>
      </c>
      <c r="D6" s="234" t="s">
        <v>2</v>
      </c>
      <c r="E6" s="234" t="s">
        <v>160</v>
      </c>
      <c r="F6" s="238" t="s">
        <v>161</v>
      </c>
      <c r="G6" s="240" t="s">
        <v>115</v>
      </c>
      <c r="H6" s="236" t="s">
        <v>114</v>
      </c>
      <c r="I6" s="237"/>
    </row>
    <row r="7" spans="1:9" ht="32.25" customHeight="1" thickBot="1">
      <c r="A7" s="233"/>
      <c r="B7" s="235"/>
      <c r="C7" s="235"/>
      <c r="D7" s="235"/>
      <c r="E7" s="235"/>
      <c r="F7" s="239"/>
      <c r="G7" s="241"/>
      <c r="H7" s="121" t="s">
        <v>162</v>
      </c>
      <c r="I7" s="184" t="s">
        <v>163</v>
      </c>
    </row>
    <row r="8" spans="1:9" ht="13.5" thickBot="1">
      <c r="A8" s="129" t="s">
        <v>3</v>
      </c>
      <c r="B8" s="130" t="s">
        <v>4</v>
      </c>
      <c r="C8" s="50" t="s">
        <v>5</v>
      </c>
      <c r="D8" s="50" t="s">
        <v>6</v>
      </c>
      <c r="E8" s="50" t="s">
        <v>7</v>
      </c>
      <c r="F8" s="131" t="s">
        <v>8</v>
      </c>
      <c r="G8" s="132" t="s">
        <v>107</v>
      </c>
      <c r="H8" s="134" t="s">
        <v>108</v>
      </c>
      <c r="I8" s="135" t="s">
        <v>122</v>
      </c>
    </row>
    <row r="9" spans="1:9" ht="15.75" thickBot="1">
      <c r="A9" s="41" t="s">
        <v>9</v>
      </c>
      <c r="B9" s="42"/>
      <c r="C9" s="77"/>
      <c r="D9" s="78" t="s">
        <v>10</v>
      </c>
      <c r="E9" s="55">
        <f>SUM(E15+E18)</f>
        <v>7070</v>
      </c>
      <c r="F9" s="55">
        <f>SUM(F10+F15+F18)</f>
        <v>365256</v>
      </c>
      <c r="G9" s="88">
        <f>SUM(F9/E9)</f>
        <v>51.662800565770866</v>
      </c>
      <c r="H9" s="136">
        <f>SUM(E9/E185)</f>
        <v>0.0011277999987876549</v>
      </c>
      <c r="I9" s="137">
        <f>SUM(F9/F185)</f>
        <v>0.04768610330317941</v>
      </c>
    </row>
    <row r="10" spans="1:9" ht="12.75">
      <c r="A10" s="56"/>
      <c r="B10" s="213" t="s">
        <v>11</v>
      </c>
      <c r="C10" s="214"/>
      <c r="D10" s="215" t="s">
        <v>95</v>
      </c>
      <c r="E10" s="208">
        <f>SUM(E11:E12)</f>
        <v>0</v>
      </c>
      <c r="F10" s="208">
        <f>SUM(F11:F13)</f>
        <v>365256</v>
      </c>
      <c r="G10" s="216" t="s">
        <v>12</v>
      </c>
      <c r="H10" s="174" t="s">
        <v>12</v>
      </c>
      <c r="I10" s="175">
        <f>SUM(F10/F185)</f>
        <v>0.04768610330317941</v>
      </c>
    </row>
    <row r="11" spans="1:9" ht="36.75" customHeight="1">
      <c r="A11" s="59"/>
      <c r="B11" s="52"/>
      <c r="C11" s="196" t="s">
        <v>125</v>
      </c>
      <c r="D11" s="107" t="s">
        <v>201</v>
      </c>
      <c r="E11" s="115" t="s">
        <v>12</v>
      </c>
      <c r="F11" s="115">
        <v>15000</v>
      </c>
      <c r="G11" s="116" t="s">
        <v>12</v>
      </c>
      <c r="H11" s="164" t="s">
        <v>12</v>
      </c>
      <c r="I11" s="165">
        <f>SUM(F11/F185)</f>
        <v>0.001958329362276571</v>
      </c>
    </row>
    <row r="12" spans="1:9" ht="22.5">
      <c r="A12" s="58"/>
      <c r="B12" s="68"/>
      <c r="C12" s="197">
        <v>6338</v>
      </c>
      <c r="D12" s="10" t="s">
        <v>209</v>
      </c>
      <c r="E12" s="109" t="s">
        <v>12</v>
      </c>
      <c r="F12" s="109">
        <v>306474</v>
      </c>
      <c r="G12" s="116" t="s">
        <v>12</v>
      </c>
      <c r="H12" s="143" t="s">
        <v>12</v>
      </c>
      <c r="I12" s="165">
        <f>SUM(F12/F185)</f>
        <v>0.04001180219828999</v>
      </c>
    </row>
    <row r="13" spans="1:9" ht="22.5">
      <c r="A13" s="58"/>
      <c r="B13" s="68"/>
      <c r="C13" s="197">
        <v>6339</v>
      </c>
      <c r="D13" s="10" t="s">
        <v>209</v>
      </c>
      <c r="E13" s="109" t="s">
        <v>12</v>
      </c>
      <c r="F13" s="109">
        <v>43782</v>
      </c>
      <c r="G13" s="116" t="s">
        <v>12</v>
      </c>
      <c r="H13" s="143" t="s">
        <v>12</v>
      </c>
      <c r="I13" s="165">
        <f>SUM(F13/F186)</f>
        <v>0.04418434262393354</v>
      </c>
    </row>
    <row r="14" spans="1:9" ht="12.75" hidden="1">
      <c r="A14" s="58"/>
      <c r="B14" s="69"/>
      <c r="C14" s="11"/>
      <c r="D14" s="9"/>
      <c r="E14" s="17"/>
      <c r="F14" s="17"/>
      <c r="G14" s="89"/>
      <c r="H14" s="139"/>
      <c r="I14" s="140"/>
    </row>
    <row r="15" spans="1:9" ht="38.25">
      <c r="A15" s="56"/>
      <c r="B15" s="2" t="s">
        <v>13</v>
      </c>
      <c r="C15" s="12"/>
      <c r="D15" s="15" t="s">
        <v>75</v>
      </c>
      <c r="E15" s="16">
        <f>SUM(E16:E17)</f>
        <v>70</v>
      </c>
      <c r="F15" s="16">
        <f>SUM(F17)</f>
        <v>0</v>
      </c>
      <c r="G15" s="94" t="s">
        <v>12</v>
      </c>
      <c r="H15" s="172" t="s">
        <v>12</v>
      </c>
      <c r="I15" s="142" t="s">
        <v>12</v>
      </c>
    </row>
    <row r="16" spans="1:9" ht="22.5" hidden="1">
      <c r="A16" s="57"/>
      <c r="B16" s="67"/>
      <c r="C16" s="3" t="s">
        <v>123</v>
      </c>
      <c r="D16" s="8" t="s">
        <v>96</v>
      </c>
      <c r="E16" s="111"/>
      <c r="F16" s="111" t="s">
        <v>12</v>
      </c>
      <c r="G16" s="112" t="s">
        <v>12</v>
      </c>
      <c r="H16" s="164">
        <f>SUM(E16/E188)</f>
        <v>0</v>
      </c>
      <c r="I16" s="144" t="s">
        <v>12</v>
      </c>
    </row>
    <row r="17" spans="1:9" ht="12.75">
      <c r="A17" s="57"/>
      <c r="B17" s="67"/>
      <c r="C17" s="195" t="s">
        <v>124</v>
      </c>
      <c r="D17" s="22" t="s">
        <v>15</v>
      </c>
      <c r="E17" s="122">
        <v>70</v>
      </c>
      <c r="F17" s="122" t="s">
        <v>12</v>
      </c>
      <c r="G17" s="123" t="s">
        <v>12</v>
      </c>
      <c r="H17" s="145" t="s">
        <v>12</v>
      </c>
      <c r="I17" s="146" t="s">
        <v>12</v>
      </c>
    </row>
    <row r="18" spans="1:9" ht="12.75">
      <c r="A18" s="57"/>
      <c r="B18" s="12" t="s">
        <v>113</v>
      </c>
      <c r="C18" s="182"/>
      <c r="D18" s="182" t="s">
        <v>67</v>
      </c>
      <c r="E18" s="183">
        <f>SUM(E19)</f>
        <v>7000</v>
      </c>
      <c r="F18" s="16">
        <f>SUM(F19)</f>
        <v>0</v>
      </c>
      <c r="G18" s="90" t="s">
        <v>12</v>
      </c>
      <c r="H18" s="174">
        <f>SUM(E18/E185)</f>
        <v>0.001116633662165995</v>
      </c>
      <c r="I18" s="177" t="s">
        <v>12</v>
      </c>
    </row>
    <row r="19" spans="1:9" ht="36.75" customHeight="1" thickBot="1">
      <c r="A19" s="59"/>
      <c r="B19" s="52"/>
      <c r="C19" s="196" t="s">
        <v>125</v>
      </c>
      <c r="D19" s="107" t="s">
        <v>201</v>
      </c>
      <c r="E19" s="115">
        <v>7000</v>
      </c>
      <c r="F19" s="115" t="s">
        <v>12</v>
      </c>
      <c r="G19" s="116" t="s">
        <v>12</v>
      </c>
      <c r="H19" s="164">
        <f>SUM(E19/E185)</f>
        <v>0.001116633662165995</v>
      </c>
      <c r="I19" s="165" t="s">
        <v>12</v>
      </c>
    </row>
    <row r="20" spans="1:9" ht="12.75" hidden="1">
      <c r="A20" s="59"/>
      <c r="B20" s="52"/>
      <c r="C20" s="3"/>
      <c r="D20" s="8"/>
      <c r="E20" s="20"/>
      <c r="F20" s="20"/>
      <c r="G20" s="92"/>
      <c r="H20" s="147"/>
      <c r="I20" s="138"/>
    </row>
    <row r="21" spans="1:9" ht="12.75" hidden="1">
      <c r="A21" s="59"/>
      <c r="B21" s="52"/>
      <c r="C21" s="3"/>
      <c r="D21" s="8"/>
      <c r="E21" s="20"/>
      <c r="F21" s="20"/>
      <c r="G21" s="92"/>
      <c r="H21" s="147"/>
      <c r="I21" s="138"/>
    </row>
    <row r="22" spans="1:9" ht="13.5" hidden="1" thickBot="1">
      <c r="A22" s="59"/>
      <c r="B22" s="52"/>
      <c r="C22" s="27"/>
      <c r="D22" s="27"/>
      <c r="E22" s="85"/>
      <c r="F22" s="101"/>
      <c r="G22" s="93"/>
      <c r="H22" s="148"/>
      <c r="I22" s="149"/>
    </row>
    <row r="23" spans="1:9" ht="16.5" customHeight="1" thickBot="1">
      <c r="A23" s="41" t="s">
        <v>16</v>
      </c>
      <c r="B23" s="42"/>
      <c r="C23" s="77"/>
      <c r="D23" s="39" t="s">
        <v>17</v>
      </c>
      <c r="E23" s="55">
        <f>SUM(E24)</f>
        <v>4000</v>
      </c>
      <c r="F23" s="55">
        <f>SUM(F24)</f>
        <v>4000</v>
      </c>
      <c r="G23" s="88">
        <f aca="true" t="shared" si="0" ref="G23:G28">SUM(F23/E23)</f>
        <v>1</v>
      </c>
      <c r="H23" s="136">
        <f>SUM(E23/E185)</f>
        <v>0.0006380763783805685</v>
      </c>
      <c r="I23" s="137">
        <f>SUM(F23/F185)</f>
        <v>0.0005222211632737523</v>
      </c>
    </row>
    <row r="24" spans="1:9" ht="12.75">
      <c r="A24" s="57"/>
      <c r="B24" s="1" t="s">
        <v>18</v>
      </c>
      <c r="C24" s="40"/>
      <c r="D24" s="25" t="s">
        <v>19</v>
      </c>
      <c r="E24" s="32">
        <f>SUM(E25)</f>
        <v>4000</v>
      </c>
      <c r="F24" s="32">
        <f>SUM(F25)</f>
        <v>4000</v>
      </c>
      <c r="G24" s="94">
        <f t="shared" si="0"/>
        <v>1</v>
      </c>
      <c r="H24" s="171">
        <f>SUM(E24/E185)</f>
        <v>0.0006380763783805685</v>
      </c>
      <c r="I24" s="175">
        <f>SUM(F24/F185)</f>
        <v>0.0005222211632737523</v>
      </c>
    </row>
    <row r="25" spans="1:9" ht="23.25" thickBot="1">
      <c r="A25" s="59"/>
      <c r="B25" s="70"/>
      <c r="C25" s="195" t="s">
        <v>126</v>
      </c>
      <c r="D25" s="22" t="s">
        <v>76</v>
      </c>
      <c r="E25" s="122">
        <v>4000</v>
      </c>
      <c r="F25" s="122">
        <v>4000</v>
      </c>
      <c r="G25" s="123">
        <f t="shared" si="0"/>
        <v>1</v>
      </c>
      <c r="H25" s="164">
        <f>SUM(E25/E185)</f>
        <v>0.0006380763783805685</v>
      </c>
      <c r="I25" s="165">
        <f>SUM(F25/F185)</f>
        <v>0.0005222211632737523</v>
      </c>
    </row>
    <row r="26" spans="1:9" ht="17.25" customHeight="1" thickBot="1">
      <c r="A26" s="43" t="s">
        <v>88</v>
      </c>
      <c r="B26" s="71"/>
      <c r="C26" s="44"/>
      <c r="D26" s="45" t="s">
        <v>89</v>
      </c>
      <c r="E26" s="79">
        <f>SUM(E27)</f>
        <v>5054</v>
      </c>
      <c r="F26" s="79">
        <f>SUM(F27)</f>
        <v>5054</v>
      </c>
      <c r="G26" s="95">
        <f t="shared" si="0"/>
        <v>1</v>
      </c>
      <c r="H26" s="136">
        <f>SUM(E26/E185)</f>
        <v>0.0008062095040838483</v>
      </c>
      <c r="I26" s="137">
        <f>SUM(F26/F185)</f>
        <v>0.000659826439796386</v>
      </c>
    </row>
    <row r="27" spans="1:9" ht="12.75">
      <c r="A27" s="59"/>
      <c r="B27" s="1" t="s">
        <v>90</v>
      </c>
      <c r="C27" s="24"/>
      <c r="D27" s="25" t="s">
        <v>91</v>
      </c>
      <c r="E27" s="32">
        <f>SUM(E28:E29)</f>
        <v>5054</v>
      </c>
      <c r="F27" s="32">
        <f>SUM(F28)</f>
        <v>5054</v>
      </c>
      <c r="G27" s="94">
        <f t="shared" si="0"/>
        <v>1</v>
      </c>
      <c r="H27" s="171">
        <f>SUM(E27/E185)</f>
        <v>0.0008062095040838483</v>
      </c>
      <c r="I27" s="175">
        <f>SUM(F27/F185)</f>
        <v>0.000659826439796386</v>
      </c>
    </row>
    <row r="28" spans="1:9" ht="25.5" customHeight="1" thickBot="1">
      <c r="A28" s="60"/>
      <c r="B28" s="27"/>
      <c r="C28" s="197">
        <v>2320</v>
      </c>
      <c r="D28" s="10" t="s">
        <v>92</v>
      </c>
      <c r="E28" s="117">
        <v>5054</v>
      </c>
      <c r="F28" s="109">
        <v>5054</v>
      </c>
      <c r="G28" s="110">
        <f t="shared" si="0"/>
        <v>1</v>
      </c>
      <c r="H28" s="164">
        <f>SUM(E28/E185)</f>
        <v>0.0008062095040838483</v>
      </c>
      <c r="I28" s="165">
        <f>SUM(F28/F185)</f>
        <v>0.000659826439796386</v>
      </c>
    </row>
    <row r="29" spans="1:9" ht="13.5" hidden="1" thickBot="1">
      <c r="A29" s="60"/>
      <c r="B29" s="27"/>
      <c r="C29" s="29"/>
      <c r="D29" s="29"/>
      <c r="E29" s="46"/>
      <c r="F29" s="33"/>
      <c r="G29" s="96"/>
      <c r="H29" s="153"/>
      <c r="I29" s="154"/>
    </row>
    <row r="30" spans="1:9" ht="18" customHeight="1" thickBot="1">
      <c r="A30" s="41" t="s">
        <v>21</v>
      </c>
      <c r="B30" s="42"/>
      <c r="C30" s="77"/>
      <c r="D30" s="39" t="s">
        <v>22</v>
      </c>
      <c r="E30" s="55">
        <f>SUM(E31)</f>
        <v>324438</v>
      </c>
      <c r="F30" s="55">
        <f>SUM(F31)</f>
        <v>327200</v>
      </c>
      <c r="G30" s="88">
        <f>SUM(F30/E30)</f>
        <v>1.0085131827960967</v>
      </c>
      <c r="H30" s="136">
        <f>SUM(E30/E185)</f>
        <v>0.05175405601225872</v>
      </c>
      <c r="I30" s="137">
        <f>SUM(F30/F185)</f>
        <v>0.042717691155792936</v>
      </c>
    </row>
    <row r="31" spans="1:9" ht="12.75">
      <c r="A31" s="57"/>
      <c r="B31" s="47" t="s">
        <v>23</v>
      </c>
      <c r="C31" s="211"/>
      <c r="D31" s="25" t="s">
        <v>97</v>
      </c>
      <c r="E31" s="32">
        <f>SUM(E32:E39)</f>
        <v>324438</v>
      </c>
      <c r="F31" s="32">
        <f>SUM(F32:F41)</f>
        <v>327200</v>
      </c>
      <c r="G31" s="94">
        <f>SUM(F31/E31)</f>
        <v>1.0085131827960967</v>
      </c>
      <c r="H31" s="171">
        <f>SUM(E31/E185)</f>
        <v>0.05175405601225872</v>
      </c>
      <c r="I31" s="175">
        <f>SUM(F31/F185)</f>
        <v>0.042717691155792936</v>
      </c>
    </row>
    <row r="32" spans="1:9" ht="22.5">
      <c r="A32" s="59"/>
      <c r="B32" s="70"/>
      <c r="C32" s="198" t="s">
        <v>127</v>
      </c>
      <c r="D32" s="8" t="s">
        <v>180</v>
      </c>
      <c r="E32" s="111">
        <v>6500</v>
      </c>
      <c r="F32" s="111">
        <v>6500</v>
      </c>
      <c r="G32" s="112">
        <f>SUM(F32/E32)</f>
        <v>1</v>
      </c>
      <c r="H32" s="164">
        <f>SUM(E32/E185)</f>
        <v>0.001036874114868424</v>
      </c>
      <c r="I32" s="165">
        <f>SUM(F32/F185)</f>
        <v>0.0008486093903198474</v>
      </c>
    </row>
    <row r="33" spans="1:9" ht="12.75">
      <c r="A33" s="59"/>
      <c r="B33" s="52"/>
      <c r="C33" s="195" t="s">
        <v>124</v>
      </c>
      <c r="D33" s="22" t="s">
        <v>164</v>
      </c>
      <c r="E33" s="109">
        <v>100</v>
      </c>
      <c r="F33" s="109">
        <v>100</v>
      </c>
      <c r="G33" s="112">
        <f>SUM(F33/E33)</f>
        <v>1</v>
      </c>
      <c r="H33" s="164">
        <f>SUM(E33/E185)</f>
        <v>1.5951909459514212E-05</v>
      </c>
      <c r="I33" s="165">
        <f>SUM(F33/F185)</f>
        <v>1.3055529081843806E-05</v>
      </c>
    </row>
    <row r="34" spans="1:9" ht="33.75" hidden="1">
      <c r="A34" s="59"/>
      <c r="B34" s="52"/>
      <c r="C34" s="198" t="s">
        <v>20</v>
      </c>
      <c r="D34" s="8" t="s">
        <v>98</v>
      </c>
      <c r="E34" s="111" t="s">
        <v>12</v>
      </c>
      <c r="F34" s="111"/>
      <c r="G34" s="112"/>
      <c r="H34" s="143"/>
      <c r="I34" s="144"/>
    </row>
    <row r="35" spans="1:9" ht="12.75">
      <c r="A35" s="59"/>
      <c r="B35" s="52"/>
      <c r="C35" s="198" t="s">
        <v>128</v>
      </c>
      <c r="D35" s="8" t="s">
        <v>24</v>
      </c>
      <c r="E35" s="109">
        <v>95500</v>
      </c>
      <c r="F35" s="109">
        <v>110000</v>
      </c>
      <c r="G35" s="112">
        <f>SUM(F35/E35)</f>
        <v>1.1518324607329844</v>
      </c>
      <c r="H35" s="164">
        <f>SUM(E35/E185)</f>
        <v>0.015234073533836073</v>
      </c>
      <c r="I35" s="165">
        <f>SUM(F35/F185)</f>
        <v>0.014361081990028187</v>
      </c>
    </row>
    <row r="36" spans="1:9" ht="12.75">
      <c r="A36" s="59"/>
      <c r="B36" s="52"/>
      <c r="C36" s="198" t="s">
        <v>129</v>
      </c>
      <c r="D36" s="8" t="s">
        <v>212</v>
      </c>
      <c r="E36" s="109">
        <v>220000</v>
      </c>
      <c r="F36" s="109" t="s">
        <v>12</v>
      </c>
      <c r="G36" s="110" t="s">
        <v>12</v>
      </c>
      <c r="H36" s="164">
        <f>SUM(E36/E185)</f>
        <v>0.03509420081093127</v>
      </c>
      <c r="I36" s="152" t="s">
        <v>12</v>
      </c>
    </row>
    <row r="37" spans="1:9" ht="12.75">
      <c r="A37" s="59"/>
      <c r="B37" s="52"/>
      <c r="C37" s="198" t="s">
        <v>165</v>
      </c>
      <c r="D37" s="8" t="s">
        <v>166</v>
      </c>
      <c r="E37" s="109" t="s">
        <v>12</v>
      </c>
      <c r="F37" s="109">
        <v>210000</v>
      </c>
      <c r="G37" s="110" t="s">
        <v>12</v>
      </c>
      <c r="H37" s="164" t="s">
        <v>12</v>
      </c>
      <c r="I37" s="165">
        <f>SUM(F37/F185)</f>
        <v>0.02741661107187199</v>
      </c>
    </row>
    <row r="38" spans="1:9" ht="12.75">
      <c r="A38" s="59"/>
      <c r="B38" s="52"/>
      <c r="C38" s="198" t="s">
        <v>167</v>
      </c>
      <c r="D38" s="8" t="s">
        <v>168</v>
      </c>
      <c r="E38" s="111">
        <v>400</v>
      </c>
      <c r="F38" s="111">
        <v>600</v>
      </c>
      <c r="G38" s="112">
        <f>SUM(F38/E38)</f>
        <v>1.5</v>
      </c>
      <c r="H38" s="164">
        <f>SUM(E38/E185)</f>
        <v>6.380763783805685E-05</v>
      </c>
      <c r="I38" s="165">
        <f>SUM(F38/F185)</f>
        <v>7.833317449106283E-05</v>
      </c>
    </row>
    <row r="39" spans="1:9" ht="13.5" thickBot="1">
      <c r="A39" s="59"/>
      <c r="B39" s="52"/>
      <c r="C39" s="195" t="s">
        <v>131</v>
      </c>
      <c r="D39" s="22" t="s">
        <v>25</v>
      </c>
      <c r="E39" s="111">
        <v>1938</v>
      </c>
      <c r="F39" s="111" t="s">
        <v>12</v>
      </c>
      <c r="G39" s="112" t="s">
        <v>12</v>
      </c>
      <c r="H39" s="164">
        <f>SUM(E39/E185)</f>
        <v>0.00030914800532538545</v>
      </c>
      <c r="I39" s="165" t="s">
        <v>12</v>
      </c>
    </row>
    <row r="40" ht="12.75" hidden="1"/>
    <row r="41" spans="1:9" ht="13.5" hidden="1" thickBot="1">
      <c r="A41" s="59"/>
      <c r="B41" s="52"/>
      <c r="C41" s="198"/>
      <c r="D41" s="8"/>
      <c r="E41" s="109"/>
      <c r="F41" s="109"/>
      <c r="G41" s="110"/>
      <c r="H41" s="155"/>
      <c r="I41" s="152"/>
    </row>
    <row r="42" spans="1:9" ht="15.75" thickBot="1">
      <c r="A42" s="41" t="s">
        <v>26</v>
      </c>
      <c r="B42" s="42"/>
      <c r="C42" s="77"/>
      <c r="D42" s="39" t="s">
        <v>27</v>
      </c>
      <c r="E42" s="55">
        <f>SUM(E43+E45+E59)</f>
        <v>228888</v>
      </c>
      <c r="F42" s="55">
        <f>SUM(F43+F45+F59)</f>
        <v>133772</v>
      </c>
      <c r="G42" s="88">
        <f aca="true" t="shared" si="1" ref="G42:G47">SUM(F42/E42)</f>
        <v>0.5844430463807626</v>
      </c>
      <c r="H42" s="136">
        <f>SUM(E42/E185)</f>
        <v>0.036512006523692894</v>
      </c>
      <c r="I42" s="137">
        <f>SUM(F42/F185)</f>
        <v>0.017464642363364098</v>
      </c>
    </row>
    <row r="43" spans="1:9" ht="12.75">
      <c r="A43" s="57"/>
      <c r="B43" s="1" t="s">
        <v>28</v>
      </c>
      <c r="C43" s="40"/>
      <c r="D43" s="25" t="s">
        <v>29</v>
      </c>
      <c r="E43" s="32">
        <f>SUM(E44)</f>
        <v>67860</v>
      </c>
      <c r="F43" s="32">
        <f>SUM(F44)</f>
        <v>69840</v>
      </c>
      <c r="G43" s="94">
        <f t="shared" si="1"/>
        <v>1.0291777188328912</v>
      </c>
      <c r="H43" s="171">
        <f>SUM(E43/E185)</f>
        <v>0.010824965759226346</v>
      </c>
      <c r="I43" s="175">
        <f>SUM(F43/F185)</f>
        <v>0.009117981510759715</v>
      </c>
    </row>
    <row r="44" spans="1:9" ht="33.75">
      <c r="A44" s="59"/>
      <c r="B44" s="74"/>
      <c r="C44" s="198" t="s">
        <v>132</v>
      </c>
      <c r="D44" s="8" t="s">
        <v>193</v>
      </c>
      <c r="E44" s="111">
        <v>67860</v>
      </c>
      <c r="F44" s="111">
        <v>69840</v>
      </c>
      <c r="G44" s="112">
        <f t="shared" si="1"/>
        <v>1.0291777188328912</v>
      </c>
      <c r="H44" s="143">
        <f>SUM(E44/E185)</f>
        <v>0.010824965759226346</v>
      </c>
      <c r="I44" s="144">
        <f>SUM(F44/F185)</f>
        <v>0.009117981510759715</v>
      </c>
    </row>
    <row r="45" spans="1:9" ht="12" customHeight="1">
      <c r="A45" s="56"/>
      <c r="B45" s="2" t="s">
        <v>30</v>
      </c>
      <c r="C45" s="12"/>
      <c r="D45" s="6" t="s">
        <v>31</v>
      </c>
      <c r="E45" s="16">
        <f>SUM(E46:E55)</f>
        <v>80700</v>
      </c>
      <c r="F45" s="16">
        <f>SUM(F46:F57)</f>
        <v>46200</v>
      </c>
      <c r="G45" s="90">
        <f t="shared" si="1"/>
        <v>0.5724907063197026</v>
      </c>
      <c r="H45" s="172">
        <f>SUM(E45/E185)</f>
        <v>0.01287319093382797</v>
      </c>
      <c r="I45" s="177">
        <f>SUM(F45/F185)</f>
        <v>0.006031654435811839</v>
      </c>
    </row>
    <row r="46" spans="1:9" ht="12.75">
      <c r="A46" s="59"/>
      <c r="B46" s="52"/>
      <c r="C46" s="198" t="s">
        <v>128</v>
      </c>
      <c r="D46" s="8" t="s">
        <v>32</v>
      </c>
      <c r="E46" s="111">
        <v>400</v>
      </c>
      <c r="F46" s="111">
        <v>400</v>
      </c>
      <c r="G46" s="112">
        <f t="shared" si="1"/>
        <v>1</v>
      </c>
      <c r="H46" s="143">
        <f>SUM(E46/E185)</f>
        <v>6.380763783805685E-05</v>
      </c>
      <c r="I46" s="144">
        <f>SUM(F46/F185)</f>
        <v>5.2222116327375225E-05</v>
      </c>
    </row>
    <row r="47" spans="1:9" ht="12.75">
      <c r="A47" s="59"/>
      <c r="B47" s="105"/>
      <c r="C47" s="198" t="s">
        <v>131</v>
      </c>
      <c r="D47" s="8" t="s">
        <v>25</v>
      </c>
      <c r="E47" s="111">
        <v>41000</v>
      </c>
      <c r="F47" s="111">
        <v>21000</v>
      </c>
      <c r="G47" s="112">
        <f t="shared" si="1"/>
        <v>0.5121951219512195</v>
      </c>
      <c r="H47" s="143">
        <f>SUM(E47/E185)</f>
        <v>0.0065402828784008275</v>
      </c>
      <c r="I47" s="144">
        <f>SUM(F47/F185)</f>
        <v>0.0027416611071871995</v>
      </c>
    </row>
    <row r="48" spans="1:9" ht="12.75" hidden="1">
      <c r="A48" s="59"/>
      <c r="B48" s="74"/>
      <c r="C48" s="3"/>
      <c r="D48" s="8"/>
      <c r="E48" s="20"/>
      <c r="F48" s="20"/>
      <c r="G48" s="92"/>
      <c r="H48" s="169"/>
      <c r="I48" s="176"/>
    </row>
    <row r="49" spans="1:9" ht="12.75" hidden="1">
      <c r="A49" s="59"/>
      <c r="B49" s="74"/>
      <c r="C49" s="3"/>
      <c r="D49" s="8"/>
      <c r="E49" s="20"/>
      <c r="F49" s="20"/>
      <c r="G49" s="92"/>
      <c r="H49" s="169"/>
      <c r="I49" s="176"/>
    </row>
    <row r="50" spans="1:9" ht="12.75" hidden="1">
      <c r="A50" s="59"/>
      <c r="B50" s="74"/>
      <c r="C50" s="3"/>
      <c r="D50" s="8"/>
      <c r="E50" s="20"/>
      <c r="F50" s="20"/>
      <c r="G50" s="92"/>
      <c r="H50" s="169"/>
      <c r="I50" s="176"/>
    </row>
    <row r="51" spans="1:9" ht="35.25" customHeight="1">
      <c r="A51" s="59"/>
      <c r="B51" s="52"/>
      <c r="C51" s="198" t="s">
        <v>205</v>
      </c>
      <c r="D51" s="8" t="s">
        <v>206</v>
      </c>
      <c r="E51" s="109" t="s">
        <v>12</v>
      </c>
      <c r="F51" s="109">
        <v>800</v>
      </c>
      <c r="G51" s="110"/>
      <c r="H51" s="155"/>
      <c r="I51" s="165">
        <f>SUM(F51/F185)</f>
        <v>0.00010444423265475045</v>
      </c>
    </row>
    <row r="52" spans="1:9" ht="22.5" hidden="1">
      <c r="A52" s="59"/>
      <c r="B52" s="70"/>
      <c r="C52" s="3" t="s">
        <v>14</v>
      </c>
      <c r="D52" s="8" t="s">
        <v>77</v>
      </c>
      <c r="E52" s="18" t="s">
        <v>12</v>
      </c>
      <c r="F52" s="18"/>
      <c r="G52" s="91"/>
      <c r="H52" s="170"/>
      <c r="I52" s="178"/>
    </row>
    <row r="53" spans="1:9" ht="12.75" hidden="1">
      <c r="A53" s="59"/>
      <c r="B53" s="52"/>
      <c r="C53" s="3"/>
      <c r="D53" s="8"/>
      <c r="E53" s="20"/>
      <c r="F53" s="20"/>
      <c r="G53" s="92"/>
      <c r="H53" s="169"/>
      <c r="I53" s="176"/>
    </row>
    <row r="54" spans="1:9" ht="22.5">
      <c r="A54" s="59"/>
      <c r="B54" s="105"/>
      <c r="C54" s="198" t="s">
        <v>133</v>
      </c>
      <c r="D54" s="8" t="s">
        <v>103</v>
      </c>
      <c r="E54" s="111">
        <v>20982</v>
      </c>
      <c r="F54" s="111" t="s">
        <v>12</v>
      </c>
      <c r="G54" s="112" t="s">
        <v>12</v>
      </c>
      <c r="H54" s="143">
        <f>SUM(E54/E185)</f>
        <v>0.0033470296427952724</v>
      </c>
      <c r="I54" s="144" t="s">
        <v>12</v>
      </c>
    </row>
    <row r="55" spans="1:9" ht="22.5">
      <c r="A55" s="59"/>
      <c r="B55" s="105"/>
      <c r="C55" s="198" t="s">
        <v>179</v>
      </c>
      <c r="D55" s="8" t="s">
        <v>103</v>
      </c>
      <c r="E55" s="111">
        <v>18318</v>
      </c>
      <c r="F55" s="111" t="s">
        <v>12</v>
      </c>
      <c r="G55" s="112" t="s">
        <v>12</v>
      </c>
      <c r="H55" s="143">
        <f>SUM(E55/E185)</f>
        <v>0.0029220707747938134</v>
      </c>
      <c r="I55" s="144" t="s">
        <v>12</v>
      </c>
    </row>
    <row r="56" spans="1:9" ht="22.5">
      <c r="A56" s="58"/>
      <c r="B56" s="200"/>
      <c r="C56" s="197">
        <v>6338</v>
      </c>
      <c r="D56" s="10" t="s">
        <v>209</v>
      </c>
      <c r="E56" s="109" t="s">
        <v>12</v>
      </c>
      <c r="F56" s="109">
        <v>21000</v>
      </c>
      <c r="G56" s="116" t="s">
        <v>12</v>
      </c>
      <c r="H56" s="143" t="s">
        <v>12</v>
      </c>
      <c r="I56" s="165">
        <f>SUM(F56/F185)</f>
        <v>0.0027416611071871995</v>
      </c>
    </row>
    <row r="57" spans="1:9" ht="22.5">
      <c r="A57" s="58"/>
      <c r="B57" s="200"/>
      <c r="C57" s="197">
        <v>6339</v>
      </c>
      <c r="D57" s="10" t="s">
        <v>209</v>
      </c>
      <c r="E57" s="109" t="s">
        <v>12</v>
      </c>
      <c r="F57" s="109">
        <v>3000</v>
      </c>
      <c r="G57" s="116" t="s">
        <v>12</v>
      </c>
      <c r="H57" s="143" t="s">
        <v>12</v>
      </c>
      <c r="I57" s="165">
        <f>SUM(F57/F186)</f>
        <v>0.0030275690437120417</v>
      </c>
    </row>
    <row r="58" ht="12.75" hidden="1"/>
    <row r="59" spans="1:9" ht="12.75">
      <c r="A59" s="60"/>
      <c r="B59" s="2" t="s">
        <v>102</v>
      </c>
      <c r="C59" s="12"/>
      <c r="D59" s="6" t="s">
        <v>67</v>
      </c>
      <c r="E59" s="16">
        <f>SUM(E60:E61)</f>
        <v>80328</v>
      </c>
      <c r="F59" s="16">
        <f>SUM(F60:F61)</f>
        <v>17732</v>
      </c>
      <c r="G59" s="90">
        <f>SUM(F59/E59)</f>
        <v>0.22074494572253758</v>
      </c>
      <c r="H59" s="172">
        <f>SUM(E59/E185)</f>
        <v>0.012813849830638577</v>
      </c>
      <c r="I59" s="177">
        <f>SUM(F59/F185)</f>
        <v>0.0023150064167925437</v>
      </c>
    </row>
    <row r="60" spans="1:9" ht="12.75">
      <c r="A60" s="59"/>
      <c r="B60" s="108"/>
      <c r="C60" s="198" t="s">
        <v>131</v>
      </c>
      <c r="D60" s="8" t="s">
        <v>25</v>
      </c>
      <c r="E60" s="111">
        <v>1616</v>
      </c>
      <c r="F60" s="111" t="s">
        <v>12</v>
      </c>
      <c r="G60" s="112" t="s">
        <v>12</v>
      </c>
      <c r="H60" s="143">
        <f>SUM(E60/E185)</f>
        <v>0.0002577828568657497</v>
      </c>
      <c r="I60" s="144" t="s">
        <v>12</v>
      </c>
    </row>
    <row r="61" spans="1:9" ht="23.25" thickBot="1">
      <c r="A61" s="59"/>
      <c r="B61" s="105"/>
      <c r="C61" s="198" t="s">
        <v>133</v>
      </c>
      <c r="D61" s="8" t="s">
        <v>103</v>
      </c>
      <c r="E61" s="111">
        <v>78712</v>
      </c>
      <c r="F61" s="111">
        <v>17732</v>
      </c>
      <c r="G61" s="112">
        <f>SUM(F61/E61)</f>
        <v>0.2252769590405529</v>
      </c>
      <c r="H61" s="143">
        <f>SUM(E61/E185)</f>
        <v>0.012556066973772827</v>
      </c>
      <c r="I61" s="144">
        <f>SUM(F61/F185)</f>
        <v>0.0023150064167925437</v>
      </c>
    </row>
    <row r="62" spans="1:9" ht="13.5" hidden="1" thickBot="1">
      <c r="A62" s="59"/>
      <c r="B62" s="52"/>
      <c r="C62" s="3"/>
      <c r="D62" s="8"/>
      <c r="E62" s="20"/>
      <c r="F62" s="20"/>
      <c r="G62" s="92"/>
      <c r="H62" s="147"/>
      <c r="I62" s="138"/>
    </row>
    <row r="63" spans="1:9" ht="30" customHeight="1" hidden="1" thickBot="1">
      <c r="A63" s="60"/>
      <c r="B63" s="27"/>
      <c r="C63" s="53"/>
      <c r="D63" s="53"/>
      <c r="E63" s="53"/>
      <c r="F63" s="102"/>
      <c r="G63" s="97"/>
      <c r="H63" s="156"/>
      <c r="I63" s="157"/>
    </row>
    <row r="64" spans="1:9" ht="46.5" customHeight="1" thickBot="1">
      <c r="A64" s="41" t="s">
        <v>33</v>
      </c>
      <c r="B64" s="42"/>
      <c r="C64" s="77"/>
      <c r="D64" s="39" t="s">
        <v>181</v>
      </c>
      <c r="E64" s="55">
        <f>SUM(E65+E67+E69)</f>
        <v>6347</v>
      </c>
      <c r="F64" s="55">
        <f>SUM(F65+F67+F69)</f>
        <v>700</v>
      </c>
      <c r="G64" s="88">
        <f>SUM(F64/E64)</f>
        <v>0.11028832519300456</v>
      </c>
      <c r="H64" s="136">
        <f>SUM(E64/E185)</f>
        <v>0.0010124676933953671</v>
      </c>
      <c r="I64" s="137">
        <f>SUM(F64/F185)</f>
        <v>9.138870357290664E-05</v>
      </c>
    </row>
    <row r="65" spans="1:9" ht="25.5">
      <c r="A65" s="56"/>
      <c r="B65" s="1" t="s">
        <v>34</v>
      </c>
      <c r="C65" s="40"/>
      <c r="D65" s="25" t="s">
        <v>203</v>
      </c>
      <c r="E65" s="32">
        <f>SUM(E66)</f>
        <v>700</v>
      </c>
      <c r="F65" s="32">
        <f>SUM(F66)</f>
        <v>700</v>
      </c>
      <c r="G65" s="94">
        <f>SUM(F65/E65)</f>
        <v>1</v>
      </c>
      <c r="H65" s="171">
        <f>SUM(E65/E185)</f>
        <v>0.00011166336621659949</v>
      </c>
      <c r="I65" s="175">
        <f>SUM(F65/F185)</f>
        <v>9.138870357290664E-05</v>
      </c>
    </row>
    <row r="66" spans="1:9" ht="33.75">
      <c r="A66" s="57"/>
      <c r="B66" s="27"/>
      <c r="C66" s="198" t="s">
        <v>132</v>
      </c>
      <c r="D66" s="8" t="s">
        <v>193</v>
      </c>
      <c r="E66" s="109">
        <v>700</v>
      </c>
      <c r="F66" s="109">
        <v>700</v>
      </c>
      <c r="G66" s="110">
        <f>SUM(F66/E66)</f>
        <v>1</v>
      </c>
      <c r="H66" s="143">
        <f>SUM(E66/E185)</f>
        <v>0.00011166336621659949</v>
      </c>
      <c r="I66" s="144">
        <f>SUM(F66/F185)</f>
        <v>9.138870357290664E-05</v>
      </c>
    </row>
    <row r="67" spans="1:9" ht="12.75" hidden="1">
      <c r="A67" s="57"/>
      <c r="B67" s="2" t="s">
        <v>35</v>
      </c>
      <c r="C67" s="40"/>
      <c r="D67" s="25" t="s">
        <v>36</v>
      </c>
      <c r="E67" s="32">
        <f>SUM(E68)</f>
        <v>0</v>
      </c>
      <c r="F67" s="32">
        <f>SUM(F68)</f>
        <v>0</v>
      </c>
      <c r="G67" s="94" t="s">
        <v>12</v>
      </c>
      <c r="H67" s="172">
        <f>SUM(E67/E188)</f>
        <v>0</v>
      </c>
      <c r="I67" s="150" t="s">
        <v>12</v>
      </c>
    </row>
    <row r="68" spans="1:9" ht="22.5" hidden="1">
      <c r="A68" s="59"/>
      <c r="B68" s="27"/>
      <c r="C68" s="3" t="s">
        <v>132</v>
      </c>
      <c r="D68" s="8" t="s">
        <v>78</v>
      </c>
      <c r="E68" s="109"/>
      <c r="F68" s="109" t="s">
        <v>12</v>
      </c>
      <c r="G68" s="110" t="s">
        <v>12</v>
      </c>
      <c r="H68" s="143">
        <f>SUM(E68/E188)</f>
        <v>0</v>
      </c>
      <c r="I68" s="152" t="s">
        <v>12</v>
      </c>
    </row>
    <row r="69" spans="1:9" ht="12.75">
      <c r="A69" s="59"/>
      <c r="B69" s="2" t="s">
        <v>169</v>
      </c>
      <c r="C69" s="12"/>
      <c r="D69" s="6" t="s">
        <v>182</v>
      </c>
      <c r="E69" s="16">
        <f>SUM(E70)</f>
        <v>5647</v>
      </c>
      <c r="F69" s="16">
        <f>SUM(F70)</f>
        <v>0</v>
      </c>
      <c r="G69" s="90" t="s">
        <v>12</v>
      </c>
      <c r="H69" s="172">
        <f>SUM(E69/E185)</f>
        <v>0.0009008043271787676</v>
      </c>
      <c r="I69" s="142" t="s">
        <v>12</v>
      </c>
    </row>
    <row r="70" spans="1:9" ht="34.5" thickBot="1">
      <c r="A70" s="59"/>
      <c r="B70" s="52"/>
      <c r="C70" s="195" t="s">
        <v>132</v>
      </c>
      <c r="D70" s="8" t="s">
        <v>193</v>
      </c>
      <c r="E70" s="122">
        <v>5647</v>
      </c>
      <c r="F70" s="122" t="s">
        <v>12</v>
      </c>
      <c r="G70" s="123" t="s">
        <v>12</v>
      </c>
      <c r="H70" s="164">
        <f>SUM(E70/E185)</f>
        <v>0.0009008043271787676</v>
      </c>
      <c r="I70" s="146" t="s">
        <v>12</v>
      </c>
    </row>
    <row r="71" spans="1:9" ht="17.25" customHeight="1" thickBot="1">
      <c r="A71" s="41" t="s">
        <v>109</v>
      </c>
      <c r="B71" s="82"/>
      <c r="C71" s="82"/>
      <c r="D71" s="39" t="s">
        <v>110</v>
      </c>
      <c r="E71" s="55">
        <f>SUM(E72+E74)</f>
        <v>7350</v>
      </c>
      <c r="F71" s="55">
        <f>SUM(F72+F74)</f>
        <v>300</v>
      </c>
      <c r="G71" s="88">
        <f>SUM(F71/E71)</f>
        <v>0.04081632653061224</v>
      </c>
      <c r="H71" s="136">
        <f>SUM(E71/E185)</f>
        <v>0.0011724653452742948</v>
      </c>
      <c r="I71" s="137">
        <f>SUM(F71/F185)</f>
        <v>3.9166587245531416E-05</v>
      </c>
    </row>
    <row r="72" spans="1:9" ht="12.75">
      <c r="A72" s="57"/>
      <c r="B72" s="126">
        <v>75412</v>
      </c>
      <c r="C72" s="83"/>
      <c r="D72" s="126" t="s">
        <v>111</v>
      </c>
      <c r="E72" s="207">
        <f>SUM(E73:E74)</f>
        <v>7350</v>
      </c>
      <c r="F72" s="208">
        <f>SUM(F73)</f>
        <v>0</v>
      </c>
      <c r="G72" s="104" t="s">
        <v>12</v>
      </c>
      <c r="H72" s="173">
        <f>SUM(E72/E185)</f>
        <v>0.0011724653452742948</v>
      </c>
      <c r="I72" s="175" t="s">
        <v>12</v>
      </c>
    </row>
    <row r="73" spans="1:9" ht="22.5">
      <c r="A73" s="59"/>
      <c r="B73" s="201"/>
      <c r="C73" s="195" t="s">
        <v>133</v>
      </c>
      <c r="D73" s="22" t="s">
        <v>103</v>
      </c>
      <c r="E73" s="113">
        <v>7350</v>
      </c>
      <c r="F73" s="113" t="s">
        <v>12</v>
      </c>
      <c r="G73" s="114" t="s">
        <v>12</v>
      </c>
      <c r="H73" s="168">
        <f>SUM(E73/E185)</f>
        <v>0.0011724653452742948</v>
      </c>
      <c r="I73" s="152" t="s">
        <v>12</v>
      </c>
    </row>
    <row r="74" spans="1:9" ht="12.75">
      <c r="A74" s="57"/>
      <c r="B74" s="182">
        <v>75414</v>
      </c>
      <c r="C74" s="202"/>
      <c r="D74" s="182" t="s">
        <v>183</v>
      </c>
      <c r="E74" s="183">
        <f>SUM(E75:E76)</f>
        <v>0</v>
      </c>
      <c r="F74" s="16">
        <f>SUM(F75:F76)</f>
        <v>300</v>
      </c>
      <c r="G74" s="203" t="s">
        <v>12</v>
      </c>
      <c r="H74" s="174" t="s">
        <v>12</v>
      </c>
      <c r="I74" s="177">
        <f>SUM(F74/F185)</f>
        <v>3.9166587245531416E-05</v>
      </c>
    </row>
    <row r="75" spans="1:9" ht="34.5" thickBot="1">
      <c r="A75" s="59"/>
      <c r="B75" s="52"/>
      <c r="C75" s="198" t="s">
        <v>132</v>
      </c>
      <c r="D75" s="8" t="s">
        <v>193</v>
      </c>
      <c r="E75" s="109" t="s">
        <v>12</v>
      </c>
      <c r="F75" s="109">
        <v>300</v>
      </c>
      <c r="G75" s="110" t="s">
        <v>12</v>
      </c>
      <c r="H75" s="164" t="s">
        <v>12</v>
      </c>
      <c r="I75" s="144">
        <f>SUM(F75/F185)</f>
        <v>3.9166587245531416E-05</v>
      </c>
    </row>
    <row r="76" spans="1:9" ht="43.5" customHeight="1" hidden="1" thickBot="1">
      <c r="A76" s="59"/>
      <c r="B76" s="52"/>
      <c r="C76" s="21"/>
      <c r="D76" s="22"/>
      <c r="E76" s="48"/>
      <c r="F76" s="48"/>
      <c r="G76" s="98"/>
      <c r="H76" s="159"/>
      <c r="I76" s="160"/>
    </row>
    <row r="77" spans="1:9" ht="57.75" customHeight="1" thickBot="1">
      <c r="A77" s="49" t="s">
        <v>37</v>
      </c>
      <c r="B77" s="42"/>
      <c r="C77" s="77"/>
      <c r="D77" s="39" t="s">
        <v>121</v>
      </c>
      <c r="E77" s="55">
        <f>SUM(E78+E81+E102+E105)</f>
        <v>1948512</v>
      </c>
      <c r="F77" s="55">
        <f>SUM(F78+F81+F92+F102+F105)</f>
        <v>2236272</v>
      </c>
      <c r="G77" s="88">
        <f>SUM(F77/E77)</f>
        <v>1.147681923436961</v>
      </c>
      <c r="H77" s="136">
        <f>SUM(E77/E185)</f>
        <v>0.3108248700477696</v>
      </c>
      <c r="I77" s="137">
        <f>SUM(F77/F185)</f>
        <v>0.29195714130913014</v>
      </c>
    </row>
    <row r="78" spans="1:9" ht="12.75">
      <c r="A78" s="61"/>
      <c r="B78" s="1" t="s">
        <v>38</v>
      </c>
      <c r="C78" s="40"/>
      <c r="D78" s="25" t="s">
        <v>39</v>
      </c>
      <c r="E78" s="32">
        <f>SUM(E79:E80)</f>
        <v>900</v>
      </c>
      <c r="F78" s="32">
        <f>SUM(F79:F80)</f>
        <v>900</v>
      </c>
      <c r="G78" s="94">
        <f>SUM(F78/E78)</f>
        <v>1</v>
      </c>
      <c r="H78" s="171">
        <f>SUM(E78/E185)</f>
        <v>0.00014356718513562793</v>
      </c>
      <c r="I78" s="175">
        <f>SUM(F78/F185)</f>
        <v>0.00011749976173659426</v>
      </c>
    </row>
    <row r="79" spans="1:9" ht="22.5">
      <c r="A79" s="58"/>
      <c r="B79" s="70"/>
      <c r="C79" s="198" t="s">
        <v>134</v>
      </c>
      <c r="D79" s="8" t="s">
        <v>204</v>
      </c>
      <c r="E79" s="111">
        <v>800</v>
      </c>
      <c r="F79" s="111">
        <v>800</v>
      </c>
      <c r="G79" s="112">
        <f>SUM(F79/E79)</f>
        <v>1</v>
      </c>
      <c r="H79" s="164">
        <f>SUM(E79/E185)</f>
        <v>0.0001276152756761137</v>
      </c>
      <c r="I79" s="165">
        <f>SUM(F79/F185)</f>
        <v>0.00010444423265475045</v>
      </c>
    </row>
    <row r="80" spans="1:9" ht="12.75">
      <c r="A80" s="57"/>
      <c r="B80" s="52"/>
      <c r="C80" s="198" t="s">
        <v>130</v>
      </c>
      <c r="D80" s="8" t="s">
        <v>79</v>
      </c>
      <c r="E80" s="109">
        <v>100</v>
      </c>
      <c r="F80" s="109">
        <v>100</v>
      </c>
      <c r="G80" s="110">
        <f>SUM(F80/E80)</f>
        <v>1</v>
      </c>
      <c r="H80" s="143">
        <f>SUM(E80/E185)</f>
        <v>1.5951909459514212E-05</v>
      </c>
      <c r="I80" s="144">
        <f>SUM(F80/F185)</f>
        <v>1.3055529081843806E-05</v>
      </c>
    </row>
    <row r="81" spans="1:9" ht="51">
      <c r="A81" s="56"/>
      <c r="B81" s="12" t="s">
        <v>40</v>
      </c>
      <c r="C81" s="127"/>
      <c r="D81" s="6" t="s">
        <v>211</v>
      </c>
      <c r="E81" s="16">
        <f>SUM(E83:E91)</f>
        <v>1536409</v>
      </c>
      <c r="F81" s="16">
        <f>SUM(F83:F91)</f>
        <v>530600</v>
      </c>
      <c r="G81" s="222">
        <f>SUM(F81+F92)/E81</f>
        <v>1.0889808638194647</v>
      </c>
      <c r="H81" s="174">
        <f>SUM(E81/E185)</f>
        <v>0.24508657260782774</v>
      </c>
      <c r="I81" s="180">
        <f>SUM(F81/F185)</f>
        <v>0.06927263730826323</v>
      </c>
    </row>
    <row r="82" spans="1:9" ht="15" customHeight="1" hidden="1">
      <c r="A82" s="57"/>
      <c r="B82" s="73"/>
      <c r="C82" s="30"/>
      <c r="D82" s="23"/>
      <c r="E82" s="31"/>
      <c r="F82" s="31"/>
      <c r="G82" s="163"/>
      <c r="H82" s="143">
        <f>SUM(E82/E188)</f>
        <v>0</v>
      </c>
      <c r="I82" s="144">
        <f>SUM(F82/F188)</f>
        <v>0</v>
      </c>
    </row>
    <row r="83" spans="1:9" ht="12.75">
      <c r="A83" s="59"/>
      <c r="B83" s="52"/>
      <c r="C83" s="198" t="s">
        <v>135</v>
      </c>
      <c r="D83" s="8" t="s">
        <v>41</v>
      </c>
      <c r="E83" s="111">
        <v>550000</v>
      </c>
      <c r="F83" s="111">
        <v>245000</v>
      </c>
      <c r="G83" s="112">
        <f>SUM(F83+F93)/E83</f>
        <v>1.0560363636363637</v>
      </c>
      <c r="H83" s="164">
        <f>SUM(E83/E185)</f>
        <v>0.08773550202732817</v>
      </c>
      <c r="I83" s="144">
        <f>SUM(F83/F185)</f>
        <v>0.031986046250517326</v>
      </c>
    </row>
    <row r="84" spans="1:9" ht="12.75">
      <c r="A84" s="59"/>
      <c r="B84" s="52"/>
      <c r="C84" s="198" t="s">
        <v>136</v>
      </c>
      <c r="D84" s="8" t="s">
        <v>42</v>
      </c>
      <c r="E84" s="111">
        <v>838109</v>
      </c>
      <c r="F84" s="111">
        <v>210000</v>
      </c>
      <c r="G84" s="112">
        <f>SUM(F84+F94)/E84</f>
        <v>1.1096408701016216</v>
      </c>
      <c r="H84" s="164">
        <f>SUM(E84/E185)</f>
        <v>0.13369438885204</v>
      </c>
      <c r="I84" s="144">
        <f>SUM(F84/F185)</f>
        <v>0.02741661107187199</v>
      </c>
    </row>
    <row r="85" spans="1:9" ht="12.75">
      <c r="A85" s="59"/>
      <c r="B85" s="52"/>
      <c r="C85" s="198" t="s">
        <v>137</v>
      </c>
      <c r="D85" s="8" t="s">
        <v>43</v>
      </c>
      <c r="E85" s="111">
        <v>70000</v>
      </c>
      <c r="F85" s="111">
        <v>68000</v>
      </c>
      <c r="G85" s="112">
        <f>SUM(F85+F95)/E85</f>
        <v>1.05</v>
      </c>
      <c r="H85" s="164">
        <f>SUM(E85/E185)</f>
        <v>0.01116633662165995</v>
      </c>
      <c r="I85" s="144">
        <f>SUM(F85/F185)</f>
        <v>0.008877759775653788</v>
      </c>
    </row>
    <row r="86" spans="1:9" ht="12.75">
      <c r="A86" s="59"/>
      <c r="B86" s="52"/>
      <c r="C86" s="198" t="s">
        <v>138</v>
      </c>
      <c r="D86" s="8" t="s">
        <v>45</v>
      </c>
      <c r="E86" s="111">
        <v>15000</v>
      </c>
      <c r="F86" s="111">
        <v>2000</v>
      </c>
      <c r="G86" s="112">
        <f>SUM(F86+F96)/E86</f>
        <v>1.3333333333333333</v>
      </c>
      <c r="H86" s="164">
        <f>SUM(E86/E185)</f>
        <v>0.002392786418927132</v>
      </c>
      <c r="I86" s="144">
        <f>SUM(F86/F185)</f>
        <v>0.00026111058163687614</v>
      </c>
    </row>
    <row r="87" spans="1:9" ht="12.75">
      <c r="A87" s="59"/>
      <c r="B87" s="105"/>
      <c r="C87" s="198" t="s">
        <v>139</v>
      </c>
      <c r="D87" s="8" t="s">
        <v>46</v>
      </c>
      <c r="E87" s="111">
        <v>1500</v>
      </c>
      <c r="F87" s="111" t="s">
        <v>12</v>
      </c>
      <c r="G87" s="112" t="s">
        <v>12</v>
      </c>
      <c r="H87" s="164">
        <f>SUM(E87/E185)</f>
        <v>0.0002392786418927132</v>
      </c>
      <c r="I87" s="144" t="s">
        <v>12</v>
      </c>
    </row>
    <row r="88" spans="1:9" ht="12.75">
      <c r="A88" s="59"/>
      <c r="B88" s="105"/>
      <c r="C88" s="198" t="s">
        <v>140</v>
      </c>
      <c r="D88" s="8" t="s">
        <v>47</v>
      </c>
      <c r="E88" s="109">
        <v>300</v>
      </c>
      <c r="F88" s="109" t="s">
        <v>12</v>
      </c>
      <c r="G88" s="112" t="s">
        <v>12</v>
      </c>
      <c r="H88" s="164">
        <f>SUM(E88/E185)</f>
        <v>4.785572837854264E-05</v>
      </c>
      <c r="I88" s="144" t="s">
        <v>12</v>
      </c>
    </row>
    <row r="89" spans="1:9" ht="12.75">
      <c r="A89" s="60"/>
      <c r="B89" s="106"/>
      <c r="C89" s="198" t="s">
        <v>141</v>
      </c>
      <c r="D89" s="8" t="s">
        <v>44</v>
      </c>
      <c r="E89" s="111">
        <v>26000</v>
      </c>
      <c r="F89" s="111">
        <v>400</v>
      </c>
      <c r="G89" s="112">
        <f>SUM(F89+F99)/E89</f>
        <v>1.0153846153846153</v>
      </c>
      <c r="H89" s="164">
        <f>SUM(E89/E185)</f>
        <v>0.004147496459473696</v>
      </c>
      <c r="I89" s="165">
        <f>SUM(F89/F185)</f>
        <v>5.2222116327375225E-05</v>
      </c>
    </row>
    <row r="90" spans="1:9" ht="12.75">
      <c r="A90" s="60"/>
      <c r="B90" s="27"/>
      <c r="C90" s="198" t="s">
        <v>124</v>
      </c>
      <c r="D90" s="26" t="s">
        <v>164</v>
      </c>
      <c r="E90" s="111">
        <v>500</v>
      </c>
      <c r="F90" s="111">
        <v>200</v>
      </c>
      <c r="G90" s="112">
        <f>SUM(F90+F100)/E90</f>
        <v>1.2</v>
      </c>
      <c r="H90" s="164">
        <f>SUM(E90/E185)</f>
        <v>7.975954729757107E-05</v>
      </c>
      <c r="I90" s="165">
        <f>SUM(F90/F185)</f>
        <v>2.6111058163687613E-05</v>
      </c>
    </row>
    <row r="91" spans="1:9" ht="12.75">
      <c r="A91" s="60"/>
      <c r="B91" s="27"/>
      <c r="C91" s="198" t="s">
        <v>130</v>
      </c>
      <c r="D91" s="8" t="s">
        <v>79</v>
      </c>
      <c r="E91" s="111">
        <v>35000</v>
      </c>
      <c r="F91" s="111">
        <v>5000</v>
      </c>
      <c r="G91" s="112">
        <f>SUM(F91+F101)/E91</f>
        <v>1.1428571428571428</v>
      </c>
      <c r="H91" s="164">
        <f>SUM(E91/E185)</f>
        <v>0.005583168310829975</v>
      </c>
      <c r="I91" s="179">
        <f>SUM(F91/F185)</f>
        <v>0.0006527764540921903</v>
      </c>
    </row>
    <row r="92" spans="1:9" ht="51">
      <c r="A92" s="56"/>
      <c r="B92" s="12" t="s">
        <v>196</v>
      </c>
      <c r="C92" s="127"/>
      <c r="D92" s="6" t="s">
        <v>210</v>
      </c>
      <c r="E92" s="16">
        <f>SUM(E93:E101)</f>
        <v>0</v>
      </c>
      <c r="F92" s="16">
        <f>SUM(F93:F101)</f>
        <v>1142520</v>
      </c>
      <c r="G92" s="141" t="s">
        <v>12</v>
      </c>
      <c r="H92" s="174" t="s">
        <v>12</v>
      </c>
      <c r="I92" s="180">
        <f>SUM(F92/F185)</f>
        <v>0.14916203086588187</v>
      </c>
    </row>
    <row r="93" spans="1:9" ht="12.75">
      <c r="A93" s="59"/>
      <c r="B93" s="52"/>
      <c r="C93" s="198" t="s">
        <v>135</v>
      </c>
      <c r="D93" s="8" t="s">
        <v>41</v>
      </c>
      <c r="E93" s="111" t="s">
        <v>12</v>
      </c>
      <c r="F93" s="111">
        <v>335820</v>
      </c>
      <c r="G93" s="112" t="s">
        <v>12</v>
      </c>
      <c r="H93" s="164" t="s">
        <v>12</v>
      </c>
      <c r="I93" s="144">
        <f>SUM(F93/F185)</f>
        <v>0.04384307776264787</v>
      </c>
    </row>
    <row r="94" spans="1:9" ht="12.75">
      <c r="A94" s="59"/>
      <c r="B94" s="52"/>
      <c r="C94" s="198" t="s">
        <v>136</v>
      </c>
      <c r="D94" s="8" t="s">
        <v>42</v>
      </c>
      <c r="E94" s="111" t="s">
        <v>12</v>
      </c>
      <c r="F94" s="111">
        <v>720000</v>
      </c>
      <c r="G94" s="112" t="s">
        <v>12</v>
      </c>
      <c r="H94" s="164" t="s">
        <v>12</v>
      </c>
      <c r="I94" s="144">
        <f>SUM(F94/F185)</f>
        <v>0.09399980938927541</v>
      </c>
    </row>
    <row r="95" spans="1:9" ht="12.75">
      <c r="A95" s="59"/>
      <c r="B95" s="52"/>
      <c r="C95" s="198" t="s">
        <v>137</v>
      </c>
      <c r="D95" s="8" t="s">
        <v>43</v>
      </c>
      <c r="E95" s="111" t="s">
        <v>12</v>
      </c>
      <c r="F95" s="111">
        <v>5500</v>
      </c>
      <c r="G95" s="112" t="s">
        <v>12</v>
      </c>
      <c r="H95" s="164" t="s">
        <v>12</v>
      </c>
      <c r="I95" s="144">
        <f>SUM(F95/F185)</f>
        <v>0.0007180540995014094</v>
      </c>
    </row>
    <row r="96" spans="1:9" ht="12.75">
      <c r="A96" s="59"/>
      <c r="B96" s="52"/>
      <c r="C96" s="198" t="s">
        <v>138</v>
      </c>
      <c r="D96" s="8" t="s">
        <v>45</v>
      </c>
      <c r="E96" s="111" t="s">
        <v>12</v>
      </c>
      <c r="F96" s="111">
        <v>18000</v>
      </c>
      <c r="G96" s="112" t="s">
        <v>12</v>
      </c>
      <c r="H96" s="164" t="s">
        <v>12</v>
      </c>
      <c r="I96" s="144">
        <f>SUM(F96/F185)</f>
        <v>0.002349995234731885</v>
      </c>
    </row>
    <row r="97" spans="1:9" ht="12.75">
      <c r="A97" s="59"/>
      <c r="B97" s="105"/>
      <c r="C97" s="198" t="s">
        <v>139</v>
      </c>
      <c r="D97" s="8" t="s">
        <v>46</v>
      </c>
      <c r="E97" s="111" t="s">
        <v>12</v>
      </c>
      <c r="F97" s="111">
        <v>1500</v>
      </c>
      <c r="G97" s="112">
        <f>SUM(F97/E87)</f>
        <v>1</v>
      </c>
      <c r="H97" s="164" t="s">
        <v>12</v>
      </c>
      <c r="I97" s="144">
        <f>SUM(F97/F185)</f>
        <v>0.0001958329362276571</v>
      </c>
    </row>
    <row r="98" spans="1:9" ht="12.75">
      <c r="A98" s="59"/>
      <c r="B98" s="105"/>
      <c r="C98" s="198" t="s">
        <v>140</v>
      </c>
      <c r="D98" s="8" t="s">
        <v>47</v>
      </c>
      <c r="E98" s="109" t="s">
        <v>12</v>
      </c>
      <c r="F98" s="109">
        <v>300</v>
      </c>
      <c r="G98" s="112">
        <f>SUM(F98/E88)</f>
        <v>1</v>
      </c>
      <c r="H98" s="164" t="s">
        <v>12</v>
      </c>
      <c r="I98" s="144">
        <f>SUM(F98/F185)</f>
        <v>3.9166587245531416E-05</v>
      </c>
    </row>
    <row r="99" spans="1:9" ht="12.75">
      <c r="A99" s="60"/>
      <c r="B99" s="106"/>
      <c r="C99" s="198" t="s">
        <v>141</v>
      </c>
      <c r="D99" s="8" t="s">
        <v>44</v>
      </c>
      <c r="E99" s="111" t="s">
        <v>12</v>
      </c>
      <c r="F99" s="111">
        <v>26000</v>
      </c>
      <c r="G99" s="112" t="s">
        <v>12</v>
      </c>
      <c r="H99" s="164" t="s">
        <v>12</v>
      </c>
      <c r="I99" s="165">
        <f>SUM(F99/F185)</f>
        <v>0.0033944375612793894</v>
      </c>
    </row>
    <row r="100" spans="1:9" ht="12.75">
      <c r="A100" s="60"/>
      <c r="B100" s="27"/>
      <c r="C100" s="198" t="s">
        <v>124</v>
      </c>
      <c r="D100" s="26" t="s">
        <v>164</v>
      </c>
      <c r="E100" s="111" t="s">
        <v>12</v>
      </c>
      <c r="F100" s="111">
        <v>400</v>
      </c>
      <c r="G100" s="112" t="s">
        <v>12</v>
      </c>
      <c r="H100" s="164" t="s">
        <v>12</v>
      </c>
      <c r="I100" s="165">
        <f>SUM(F100/F185)</f>
        <v>5.2222116327375225E-05</v>
      </c>
    </row>
    <row r="101" spans="1:9" ht="12.75">
      <c r="A101" s="60"/>
      <c r="B101" s="27"/>
      <c r="C101" s="198" t="s">
        <v>130</v>
      </c>
      <c r="D101" s="8" t="s">
        <v>79</v>
      </c>
      <c r="E101" s="111" t="s">
        <v>12</v>
      </c>
      <c r="F101" s="111">
        <v>35000</v>
      </c>
      <c r="G101" s="112" t="s">
        <v>12</v>
      </c>
      <c r="H101" s="164" t="s">
        <v>12</v>
      </c>
      <c r="I101" s="179">
        <f>SUM(F101/F185)</f>
        <v>0.004569435178645332</v>
      </c>
    </row>
    <row r="102" spans="1:9" ht="29.25" customHeight="1">
      <c r="A102" s="56"/>
      <c r="B102" s="2" t="s">
        <v>48</v>
      </c>
      <c r="C102" s="12"/>
      <c r="D102" s="6" t="s">
        <v>80</v>
      </c>
      <c r="E102" s="16">
        <f>SUM(E103:E104)</f>
        <v>8000</v>
      </c>
      <c r="F102" s="16">
        <f>SUM(F103:F104)</f>
        <v>8000</v>
      </c>
      <c r="G102" s="90">
        <f aca="true" t="shared" si="2" ref="G102:G113">SUM(F102/E102)</f>
        <v>1</v>
      </c>
      <c r="H102" s="174">
        <f>SUM(E102/E185)</f>
        <v>0.001276152756761137</v>
      </c>
      <c r="I102" s="180">
        <f>SUM(F102/F185)</f>
        <v>0.0010444423265475046</v>
      </c>
    </row>
    <row r="103" spans="1:9" ht="12.75">
      <c r="A103" s="59"/>
      <c r="B103" s="52"/>
      <c r="C103" s="198" t="s">
        <v>142</v>
      </c>
      <c r="D103" s="8" t="s">
        <v>49</v>
      </c>
      <c r="E103" s="111">
        <v>6000</v>
      </c>
      <c r="F103" s="111">
        <v>6000</v>
      </c>
      <c r="G103" s="112">
        <f t="shared" si="2"/>
        <v>1</v>
      </c>
      <c r="H103" s="143">
        <f>SUM(E103/E185)</f>
        <v>0.0009571145675708528</v>
      </c>
      <c r="I103" s="144">
        <f>SUM(F103/F185)</f>
        <v>0.0007833317449106284</v>
      </c>
    </row>
    <row r="104" spans="1:9" ht="12.75">
      <c r="A104" s="59"/>
      <c r="B104" s="52"/>
      <c r="C104" s="198" t="s">
        <v>130</v>
      </c>
      <c r="D104" s="8" t="s">
        <v>79</v>
      </c>
      <c r="E104" s="109">
        <v>2000</v>
      </c>
      <c r="F104" s="109">
        <v>2000</v>
      </c>
      <c r="G104" s="110">
        <f t="shared" si="2"/>
        <v>1</v>
      </c>
      <c r="H104" s="143">
        <f>SUM(E104/E185)</f>
        <v>0.00031903818919028427</v>
      </c>
      <c r="I104" s="144">
        <f>SUM(F104/F185)</f>
        <v>0.00026111058163687614</v>
      </c>
    </row>
    <row r="105" spans="1:9" ht="30" customHeight="1">
      <c r="A105" s="56"/>
      <c r="B105" s="2" t="s">
        <v>50</v>
      </c>
      <c r="C105" s="12"/>
      <c r="D105" s="6" t="s">
        <v>81</v>
      </c>
      <c r="E105" s="16">
        <f>SUM(E106:E107)</f>
        <v>403203</v>
      </c>
      <c r="F105" s="16">
        <f>SUM(F106:F107)</f>
        <v>554252</v>
      </c>
      <c r="G105" s="90">
        <f t="shared" si="2"/>
        <v>1.374622708660402</v>
      </c>
      <c r="H105" s="174">
        <f>SUM(E105/E185)</f>
        <v>0.06431857749804509</v>
      </c>
      <c r="I105" s="180">
        <f>SUM(F105/F185)</f>
        <v>0.07236053104670093</v>
      </c>
    </row>
    <row r="106" spans="1:9" ht="12.75">
      <c r="A106" s="59"/>
      <c r="B106" s="52"/>
      <c r="C106" s="198" t="s">
        <v>143</v>
      </c>
      <c r="D106" s="8" t="s">
        <v>51</v>
      </c>
      <c r="E106" s="111">
        <v>377703</v>
      </c>
      <c r="F106" s="111">
        <v>544252</v>
      </c>
      <c r="G106" s="112">
        <f t="shared" si="2"/>
        <v>1.4409522826135879</v>
      </c>
      <c r="H106" s="164">
        <f>SUM(E106/E185)</f>
        <v>0.06025084058586897</v>
      </c>
      <c r="I106" s="165">
        <f>SUM(F106/F185)</f>
        <v>0.07105497813851655</v>
      </c>
    </row>
    <row r="107" spans="1:9" ht="13.5" thickBot="1">
      <c r="A107" s="59"/>
      <c r="B107" s="52"/>
      <c r="C107" s="195" t="s">
        <v>144</v>
      </c>
      <c r="D107" s="22" t="s">
        <v>52</v>
      </c>
      <c r="E107" s="113">
        <v>25500</v>
      </c>
      <c r="F107" s="113">
        <v>10000</v>
      </c>
      <c r="G107" s="114">
        <f t="shared" si="2"/>
        <v>0.39215686274509803</v>
      </c>
      <c r="H107" s="164">
        <f>SUM(E107/E185)</f>
        <v>0.004067736912176124</v>
      </c>
      <c r="I107" s="165">
        <f>SUM(F107/F185)</f>
        <v>0.0013055529081843805</v>
      </c>
    </row>
    <row r="108" spans="1:9" ht="18" customHeight="1" thickBot="1">
      <c r="A108" s="41" t="s">
        <v>53</v>
      </c>
      <c r="B108" s="42"/>
      <c r="C108" s="77"/>
      <c r="D108" s="39" t="s">
        <v>54</v>
      </c>
      <c r="E108" s="55">
        <f>SUM(E109+E111+E113+E115+E117)</f>
        <v>2769979</v>
      </c>
      <c r="F108" s="55">
        <f>SUM(F109+F111+F113+F115+F117)</f>
        <v>2448269</v>
      </c>
      <c r="G108" s="88">
        <f t="shared" si="2"/>
        <v>0.8838583252797223</v>
      </c>
      <c r="H108" s="136">
        <f>SUM(E108/E185)</f>
        <v>0.4418645421275572</v>
      </c>
      <c r="I108" s="137">
        <f>SUM(F108/F185)</f>
        <v>0.31963447129676653</v>
      </c>
    </row>
    <row r="109" spans="1:10" ht="12.75">
      <c r="A109" s="57"/>
      <c r="B109" s="1" t="s">
        <v>55</v>
      </c>
      <c r="C109" s="40"/>
      <c r="D109" s="25" t="s">
        <v>56</v>
      </c>
      <c r="E109" s="32">
        <f>SUM(E110)</f>
        <v>1966415</v>
      </c>
      <c r="F109" s="32">
        <f>SUM(F110)</f>
        <v>1786156</v>
      </c>
      <c r="G109" s="94">
        <f t="shared" si="2"/>
        <v>0.9083311508506597</v>
      </c>
      <c r="H109" s="173">
        <f>SUM(E109/E185)</f>
        <v>0.3136807403983064</v>
      </c>
      <c r="I109" s="181">
        <f>SUM(F109/F185)</f>
        <v>0.23319211602709805</v>
      </c>
      <c r="J109" s="99"/>
    </row>
    <row r="110" spans="1:9" ht="12.75" customHeight="1">
      <c r="A110" s="59"/>
      <c r="B110" s="74"/>
      <c r="C110" s="198" t="s">
        <v>145</v>
      </c>
      <c r="D110" s="8" t="s">
        <v>57</v>
      </c>
      <c r="E110" s="109">
        <v>1966415</v>
      </c>
      <c r="F110" s="109">
        <v>1786156</v>
      </c>
      <c r="G110" s="110">
        <f t="shared" si="2"/>
        <v>0.9083311508506597</v>
      </c>
      <c r="H110" s="168">
        <f>SUM(E110/E185)</f>
        <v>0.3136807403983064</v>
      </c>
      <c r="I110" s="179">
        <f>SUM(F110/F185)</f>
        <v>0.23319211602709805</v>
      </c>
    </row>
    <row r="111" spans="1:9" ht="12.75">
      <c r="A111" s="56"/>
      <c r="B111" s="2" t="s">
        <v>58</v>
      </c>
      <c r="C111" s="12"/>
      <c r="D111" s="6" t="s">
        <v>59</v>
      </c>
      <c r="E111" s="16">
        <f>SUM(E112)</f>
        <v>94299</v>
      </c>
      <c r="F111" s="16">
        <f>SUM(F112)</f>
        <v>0</v>
      </c>
      <c r="G111" s="90" t="s">
        <v>12</v>
      </c>
      <c r="H111" s="174">
        <f>SUM(E111/E185)</f>
        <v>0.015042491101227308</v>
      </c>
      <c r="I111" s="180" t="s">
        <v>12</v>
      </c>
    </row>
    <row r="112" spans="1:9" ht="12.75">
      <c r="A112" s="59"/>
      <c r="B112" s="70"/>
      <c r="C112" s="195" t="s">
        <v>145</v>
      </c>
      <c r="D112" s="22" t="s">
        <v>57</v>
      </c>
      <c r="E112" s="113">
        <v>94299</v>
      </c>
      <c r="F112" s="113" t="s">
        <v>12</v>
      </c>
      <c r="G112" s="114" t="s">
        <v>12</v>
      </c>
      <c r="H112" s="168">
        <f>SUM(E112/E185)</f>
        <v>0.015042491101227308</v>
      </c>
      <c r="I112" s="146" t="s">
        <v>12</v>
      </c>
    </row>
    <row r="113" spans="1:9" ht="12.75">
      <c r="A113" s="56"/>
      <c r="B113" s="2" t="s">
        <v>116</v>
      </c>
      <c r="C113" s="127"/>
      <c r="D113" s="6" t="s">
        <v>117</v>
      </c>
      <c r="E113" s="16">
        <f>SUM(E114)</f>
        <v>709265</v>
      </c>
      <c r="F113" s="16">
        <f>SUM(F114)</f>
        <v>593308</v>
      </c>
      <c r="G113" s="141">
        <f t="shared" si="2"/>
        <v>0.836511036072554</v>
      </c>
      <c r="H113" s="174">
        <f>SUM(E113/E185)</f>
        <v>0.11314131062802349</v>
      </c>
      <c r="I113" s="180">
        <f>SUM(F113/F185)</f>
        <v>0.07745949848490585</v>
      </c>
    </row>
    <row r="114" spans="1:9" ht="12.75">
      <c r="A114" s="59"/>
      <c r="B114" s="70"/>
      <c r="C114" s="195" t="s">
        <v>145</v>
      </c>
      <c r="D114" s="22" t="s">
        <v>57</v>
      </c>
      <c r="E114" s="111">
        <v>709265</v>
      </c>
      <c r="F114" s="111">
        <v>593308</v>
      </c>
      <c r="G114" s="114">
        <f>SUM(F114/E114)</f>
        <v>0.836511036072554</v>
      </c>
      <c r="H114" s="168">
        <f>SUM(E114/E185)</f>
        <v>0.11314131062802349</v>
      </c>
      <c r="I114" s="146">
        <f>SUM(F114/F185)</f>
        <v>0.07745949848490585</v>
      </c>
    </row>
    <row r="115" spans="1:9" ht="12.75">
      <c r="A115" s="56"/>
      <c r="B115" s="2" t="s">
        <v>177</v>
      </c>
      <c r="C115" s="127"/>
      <c r="D115" s="6" t="s">
        <v>184</v>
      </c>
      <c r="E115" s="16">
        <f>SUM(E116)</f>
        <v>0</v>
      </c>
      <c r="F115" s="16">
        <f>SUM(F116)</f>
        <v>1000</v>
      </c>
      <c r="G115" s="90" t="s">
        <v>12</v>
      </c>
      <c r="H115" s="174" t="s">
        <v>12</v>
      </c>
      <c r="I115" s="180">
        <f>SUM(F115/F185)</f>
        <v>0.00013055529081843807</v>
      </c>
    </row>
    <row r="116" spans="1:9" ht="12.75">
      <c r="A116" s="59"/>
      <c r="B116" s="70"/>
      <c r="C116" s="198" t="s">
        <v>167</v>
      </c>
      <c r="D116" s="8" t="s">
        <v>168</v>
      </c>
      <c r="E116" s="111">
        <v>0</v>
      </c>
      <c r="F116" s="111">
        <v>1000</v>
      </c>
      <c r="G116" s="114" t="s">
        <v>12</v>
      </c>
      <c r="H116" s="168" t="s">
        <v>12</v>
      </c>
      <c r="I116" s="146">
        <f>SUM(F116/F185)</f>
        <v>0.00013055529081843807</v>
      </c>
    </row>
    <row r="117" spans="1:9" ht="12.75">
      <c r="A117" s="60"/>
      <c r="B117" s="2" t="s">
        <v>170</v>
      </c>
      <c r="C117" s="127"/>
      <c r="D117" s="6" t="s">
        <v>171</v>
      </c>
      <c r="E117" s="16">
        <f>SUM(E118)</f>
        <v>0</v>
      </c>
      <c r="F117" s="16">
        <f>SUM(F118)</f>
        <v>67805</v>
      </c>
      <c r="G117" s="90" t="s">
        <v>12</v>
      </c>
      <c r="H117" s="174" t="s">
        <v>12</v>
      </c>
      <c r="I117" s="180">
        <f>SUM(F117/F185)</f>
        <v>0.008852301493944193</v>
      </c>
    </row>
    <row r="118" spans="1:9" ht="13.5" customHeight="1" thickBot="1">
      <c r="A118" s="60"/>
      <c r="B118" s="70"/>
      <c r="C118" s="198" t="s">
        <v>145</v>
      </c>
      <c r="D118" s="8" t="s">
        <v>57</v>
      </c>
      <c r="E118" s="111">
        <v>0</v>
      </c>
      <c r="F118" s="111">
        <v>67805</v>
      </c>
      <c r="G118" s="110" t="s">
        <v>12</v>
      </c>
      <c r="H118" s="143" t="s">
        <v>12</v>
      </c>
      <c r="I118" s="144">
        <f>SUM(F118/F185)</f>
        <v>0.008852301493944193</v>
      </c>
    </row>
    <row r="119" spans="1:9" ht="13.5" hidden="1" thickBot="1">
      <c r="A119" s="59"/>
      <c r="B119" s="52"/>
      <c r="C119" s="204" t="s">
        <v>141</v>
      </c>
      <c r="D119" s="107" t="s">
        <v>44</v>
      </c>
      <c r="E119" s="115"/>
      <c r="F119" s="115" t="s">
        <v>12</v>
      </c>
      <c r="G119" s="116" t="s">
        <v>12</v>
      </c>
      <c r="H119" s="164">
        <f>SUM(E119/E188)</f>
        <v>0</v>
      </c>
      <c r="I119" s="165" t="s">
        <v>12</v>
      </c>
    </row>
    <row r="120" spans="1:9" ht="13.5" hidden="1" thickBot="1">
      <c r="A120" s="59"/>
      <c r="B120" s="52"/>
      <c r="C120" s="198" t="s">
        <v>124</v>
      </c>
      <c r="D120" s="26" t="s">
        <v>154</v>
      </c>
      <c r="E120" s="117"/>
      <c r="F120" s="109" t="s">
        <v>12</v>
      </c>
      <c r="G120" s="110" t="s">
        <v>12</v>
      </c>
      <c r="H120" s="164">
        <f>SUM(E120/E188)</f>
        <v>0</v>
      </c>
      <c r="I120" s="152" t="s">
        <v>12</v>
      </c>
    </row>
    <row r="121" spans="1:9" ht="13.5" hidden="1" thickBot="1">
      <c r="A121" s="59"/>
      <c r="B121" s="72"/>
      <c r="C121" s="198" t="s">
        <v>130</v>
      </c>
      <c r="D121" s="8" t="s">
        <v>79</v>
      </c>
      <c r="E121" s="111"/>
      <c r="F121" s="111" t="s">
        <v>12</v>
      </c>
      <c r="G121" s="112" t="s">
        <v>12</v>
      </c>
      <c r="H121" s="168">
        <f>SUM(E121/E188)</f>
        <v>0</v>
      </c>
      <c r="I121" s="144" t="s">
        <v>12</v>
      </c>
    </row>
    <row r="122" spans="1:9" ht="19.5" customHeight="1" thickBot="1">
      <c r="A122" s="41" t="s">
        <v>60</v>
      </c>
      <c r="B122" s="42"/>
      <c r="C122" s="77"/>
      <c r="D122" s="39" t="s">
        <v>61</v>
      </c>
      <c r="E122" s="55">
        <f>SUM(E123+E127+E130+E134+E136)</f>
        <v>75740</v>
      </c>
      <c r="F122" s="55">
        <f>SUM(F123+F127+F130+F134+F136)</f>
        <v>1052907</v>
      </c>
      <c r="G122" s="88">
        <f>SUM(F122/E122)</f>
        <v>13.901597570636387</v>
      </c>
      <c r="H122" s="136">
        <f>SUM(E122/E185)</f>
        <v>0.012081976224636064</v>
      </c>
      <c r="I122" s="137">
        <f>SUM(F122/F185)</f>
        <v>0.13746257958976915</v>
      </c>
    </row>
    <row r="123" spans="1:9" ht="12.75">
      <c r="A123" s="57"/>
      <c r="B123" s="1" t="s">
        <v>62</v>
      </c>
      <c r="C123" s="40"/>
      <c r="D123" s="25" t="s">
        <v>63</v>
      </c>
      <c r="E123" s="32">
        <f>SUM(E124:E126)</f>
        <v>6624</v>
      </c>
      <c r="F123" s="32">
        <f>SUM(F124:F126)</f>
        <v>43754</v>
      </c>
      <c r="G123" s="90">
        <f>SUM(F123/E123)</f>
        <v>6.605374396135265</v>
      </c>
      <c r="H123" s="173">
        <f>SUM(E123/E185)</f>
        <v>0.0010566544825982216</v>
      </c>
      <c r="I123" s="181">
        <f>SUM(F123/F185)</f>
        <v>0.005712316194469939</v>
      </c>
    </row>
    <row r="124" spans="1:9" ht="23.25" customHeight="1">
      <c r="A124" s="58"/>
      <c r="B124" s="68"/>
      <c r="C124" s="198" t="s">
        <v>155</v>
      </c>
      <c r="D124" s="8" t="s">
        <v>192</v>
      </c>
      <c r="E124" s="119">
        <v>2172</v>
      </c>
      <c r="F124" s="119" t="s">
        <v>12</v>
      </c>
      <c r="G124" s="120" t="s">
        <v>12</v>
      </c>
      <c r="H124" s="164">
        <f>SUM(E124/E185)</f>
        <v>0.00034647547346064873</v>
      </c>
      <c r="I124" s="166" t="s">
        <v>12</v>
      </c>
    </row>
    <row r="125" spans="1:9" ht="25.5" customHeight="1">
      <c r="A125" s="57"/>
      <c r="B125" s="105"/>
      <c r="C125" s="198" t="s">
        <v>157</v>
      </c>
      <c r="D125" s="8" t="s">
        <v>192</v>
      </c>
      <c r="E125" s="109">
        <v>4452</v>
      </c>
      <c r="F125" s="109" t="s">
        <v>12</v>
      </c>
      <c r="G125" s="110" t="s">
        <v>12</v>
      </c>
      <c r="H125" s="164">
        <f>SUM(E125/E185)</f>
        <v>0.0007101790091375728</v>
      </c>
      <c r="I125" s="144" t="s">
        <v>12</v>
      </c>
    </row>
    <row r="126" spans="1:9" ht="21.75" customHeight="1">
      <c r="A126" s="58"/>
      <c r="B126" s="200"/>
      <c r="C126" s="199" t="s">
        <v>172</v>
      </c>
      <c r="D126" s="8" t="s">
        <v>195</v>
      </c>
      <c r="E126" s="119" t="s">
        <v>12</v>
      </c>
      <c r="F126" s="119">
        <v>43754</v>
      </c>
      <c r="G126" s="120" t="s">
        <v>12</v>
      </c>
      <c r="H126" s="145" t="s">
        <v>12</v>
      </c>
      <c r="I126" s="144">
        <f>SUM(F126/F185)</f>
        <v>0.005712316194469939</v>
      </c>
    </row>
    <row r="127" spans="1:9" ht="12.75">
      <c r="A127" s="58"/>
      <c r="B127" s="2" t="s">
        <v>64</v>
      </c>
      <c r="C127" s="127"/>
      <c r="D127" s="6" t="s">
        <v>158</v>
      </c>
      <c r="E127" s="16">
        <f>SUM(E128:E129)</f>
        <v>52940</v>
      </c>
      <c r="F127" s="16">
        <f>SUM(F128:F129)</f>
        <v>36000</v>
      </c>
      <c r="G127" s="90">
        <f>SUM(F127/E127)</f>
        <v>0.6800151114469211</v>
      </c>
      <c r="H127" s="174">
        <f>SUM(E127/E185)</f>
        <v>0.008444940867866825</v>
      </c>
      <c r="I127" s="180">
        <f>SUM(F127/F185)</f>
        <v>0.00469999046946377</v>
      </c>
    </row>
    <row r="128" spans="1:9" ht="12.75">
      <c r="A128" s="58"/>
      <c r="B128" s="68"/>
      <c r="C128" s="199" t="s">
        <v>124</v>
      </c>
      <c r="D128" s="9" t="s">
        <v>65</v>
      </c>
      <c r="E128" s="119">
        <v>40000</v>
      </c>
      <c r="F128" s="119">
        <v>36000</v>
      </c>
      <c r="G128" s="120">
        <f>SUM(F128/E128)</f>
        <v>0.9</v>
      </c>
      <c r="H128" s="143">
        <f>SUM(E128/E185)</f>
        <v>0.0063807637838056855</v>
      </c>
      <c r="I128" s="144">
        <f>SUM(F128/F185)</f>
        <v>0.00469999046946377</v>
      </c>
    </row>
    <row r="129" spans="1:9" ht="12.75" customHeight="1">
      <c r="A129" s="57"/>
      <c r="B129" s="27"/>
      <c r="C129" s="198" t="s">
        <v>131</v>
      </c>
      <c r="D129" s="8" t="s">
        <v>66</v>
      </c>
      <c r="E129" s="109">
        <v>12940</v>
      </c>
      <c r="F129" s="109" t="s">
        <v>12</v>
      </c>
      <c r="G129" s="110" t="s">
        <v>12</v>
      </c>
      <c r="H129" s="143">
        <f>SUM(E129/E185)</f>
        <v>0.002064177084061139</v>
      </c>
      <c r="I129" s="144" t="s">
        <v>12</v>
      </c>
    </row>
    <row r="130" spans="1:9" ht="12.75">
      <c r="A130" s="62"/>
      <c r="B130" s="2" t="s">
        <v>93</v>
      </c>
      <c r="C130" s="12"/>
      <c r="D130" s="6" t="s">
        <v>94</v>
      </c>
      <c r="E130" s="16">
        <f>SUM(E131)</f>
        <v>12110</v>
      </c>
      <c r="F130" s="16">
        <f>SUM(F131:F133)</f>
        <v>973153</v>
      </c>
      <c r="G130" s="90" t="s">
        <v>12</v>
      </c>
      <c r="H130" s="174">
        <f>SUM(E130/E185)</f>
        <v>0.0019317762355471712</v>
      </c>
      <c r="I130" s="180">
        <f>SUM(F130/F185)</f>
        <v>0.12705027292583546</v>
      </c>
    </row>
    <row r="131" spans="1:9" ht="22.5">
      <c r="A131" s="59"/>
      <c r="B131" s="70"/>
      <c r="C131" s="198" t="s">
        <v>133</v>
      </c>
      <c r="D131" s="8" t="s">
        <v>103</v>
      </c>
      <c r="E131" s="109">
        <v>12110</v>
      </c>
      <c r="F131" s="109" t="s">
        <v>12</v>
      </c>
      <c r="G131" s="110" t="s">
        <v>12</v>
      </c>
      <c r="H131" s="143">
        <f>SUM(E131/E185)</f>
        <v>0.0019317762355471712</v>
      </c>
      <c r="I131" s="144" t="s">
        <v>12</v>
      </c>
    </row>
    <row r="132" spans="1:9" ht="22.5">
      <c r="A132" s="58"/>
      <c r="B132" s="68"/>
      <c r="C132" s="197">
        <v>6338</v>
      </c>
      <c r="D132" s="10" t="s">
        <v>209</v>
      </c>
      <c r="E132" s="109" t="s">
        <v>12</v>
      </c>
      <c r="F132" s="109">
        <v>858638</v>
      </c>
      <c r="G132" s="116" t="s">
        <v>12</v>
      </c>
      <c r="H132" s="143" t="s">
        <v>12</v>
      </c>
      <c r="I132" s="165">
        <f>SUM(F132/F185)</f>
        <v>0.11209973379776202</v>
      </c>
    </row>
    <row r="133" spans="1:9" ht="22.5">
      <c r="A133" s="58"/>
      <c r="B133" s="68"/>
      <c r="C133" s="197">
        <v>6339</v>
      </c>
      <c r="D133" s="10" t="s">
        <v>209</v>
      </c>
      <c r="E133" s="109" t="s">
        <v>12</v>
      </c>
      <c r="F133" s="109">
        <v>114515</v>
      </c>
      <c r="G133" s="116" t="s">
        <v>12</v>
      </c>
      <c r="H133" s="143" t="s">
        <v>12</v>
      </c>
      <c r="I133" s="165">
        <f>SUM(F133/F186)</f>
        <v>0.11556735634689483</v>
      </c>
    </row>
    <row r="134" spans="1:9" ht="12.75">
      <c r="A134" s="62"/>
      <c r="B134" s="2" t="s">
        <v>173</v>
      </c>
      <c r="C134" s="12"/>
      <c r="D134" s="6" t="s">
        <v>185</v>
      </c>
      <c r="E134" s="16">
        <f>SUM(E135)</f>
        <v>816</v>
      </c>
      <c r="F134" s="16">
        <f>SUM(F135)</f>
        <v>0</v>
      </c>
      <c r="G134" s="90" t="s">
        <v>12</v>
      </c>
      <c r="H134" s="174">
        <f>SUM(E134/E185)</f>
        <v>0.00013016758118963598</v>
      </c>
      <c r="I134" s="180" t="s">
        <v>12</v>
      </c>
    </row>
    <row r="135" spans="1:9" ht="22.5">
      <c r="A135" s="59"/>
      <c r="B135" s="70"/>
      <c r="C135" s="198" t="s">
        <v>155</v>
      </c>
      <c r="D135" s="8" t="s">
        <v>192</v>
      </c>
      <c r="E135" s="109">
        <v>816</v>
      </c>
      <c r="F135" s="109" t="s">
        <v>12</v>
      </c>
      <c r="G135" s="110" t="s">
        <v>12</v>
      </c>
      <c r="H135" s="143">
        <f>SUM(E135/E185)</f>
        <v>0.00013016758118963598</v>
      </c>
      <c r="I135" s="144" t="s">
        <v>12</v>
      </c>
    </row>
    <row r="136" spans="1:9" ht="12.75">
      <c r="A136" s="63"/>
      <c r="B136" s="2" t="s">
        <v>174</v>
      </c>
      <c r="C136" s="127"/>
      <c r="D136" s="6" t="s">
        <v>186</v>
      </c>
      <c r="E136" s="16">
        <f>SUM(E137:E137)</f>
        <v>3250</v>
      </c>
      <c r="F136" s="16">
        <f>SUM(F137:F137)</f>
        <v>0</v>
      </c>
      <c r="G136" s="90" t="s">
        <v>12</v>
      </c>
      <c r="H136" s="174">
        <f>SUM(E136/E185)</f>
        <v>0.000518437057434212</v>
      </c>
      <c r="I136" s="142" t="s">
        <v>12</v>
      </c>
    </row>
    <row r="137" spans="1:9" ht="22.5" customHeight="1" thickBot="1">
      <c r="A137" s="57"/>
      <c r="B137" s="52"/>
      <c r="C137" s="198" t="s">
        <v>157</v>
      </c>
      <c r="D137" s="8" t="s">
        <v>192</v>
      </c>
      <c r="E137" s="109">
        <v>3250</v>
      </c>
      <c r="F137" s="109" t="s">
        <v>12</v>
      </c>
      <c r="G137" s="110" t="s">
        <v>12</v>
      </c>
      <c r="H137" s="143">
        <f>SUM(E137/E185)</f>
        <v>0.000518437057434212</v>
      </c>
      <c r="I137" s="152" t="s">
        <v>12</v>
      </c>
    </row>
    <row r="138" spans="1:9" ht="17.25" customHeight="1" thickBot="1">
      <c r="A138" s="41" t="s">
        <v>68</v>
      </c>
      <c r="B138" s="42"/>
      <c r="C138" s="77"/>
      <c r="D138" s="39" t="s">
        <v>69</v>
      </c>
      <c r="E138" s="55">
        <f>SUM(E139)</f>
        <v>30000</v>
      </c>
      <c r="F138" s="55">
        <f>SUM(F139)</f>
        <v>32000</v>
      </c>
      <c r="G138" s="88">
        <f>SUM(F138/E138)</f>
        <v>1.0666666666666667</v>
      </c>
      <c r="H138" s="136">
        <f>SUM(E138/E185)</f>
        <v>0.004785572837854264</v>
      </c>
      <c r="I138" s="137">
        <f>SUM(F138/F185)</f>
        <v>0.004177769306190018</v>
      </c>
    </row>
    <row r="139" spans="1:9" ht="12.75">
      <c r="A139" s="57"/>
      <c r="B139" s="1" t="s">
        <v>70</v>
      </c>
      <c r="C139" s="40"/>
      <c r="D139" s="25" t="s">
        <v>71</v>
      </c>
      <c r="E139" s="32">
        <f>SUM(E140)</f>
        <v>30000</v>
      </c>
      <c r="F139" s="32">
        <f>SUM(F140)</f>
        <v>32000</v>
      </c>
      <c r="G139" s="94">
        <f>SUM(F139/E139)</f>
        <v>1.0666666666666667</v>
      </c>
      <c r="H139" s="173">
        <f>SUM(E139/E185)</f>
        <v>0.004785572837854264</v>
      </c>
      <c r="I139" s="181">
        <f>SUM(F139/F185)</f>
        <v>0.004177769306190018</v>
      </c>
    </row>
    <row r="140" spans="1:9" ht="13.5" thickBot="1">
      <c r="A140" s="59"/>
      <c r="B140" s="70"/>
      <c r="C140" s="198" t="s">
        <v>146</v>
      </c>
      <c r="D140" s="8" t="s">
        <v>83</v>
      </c>
      <c r="E140" s="109">
        <v>30000</v>
      </c>
      <c r="F140" s="109">
        <v>32000</v>
      </c>
      <c r="G140" s="110">
        <f>SUM(F140/E140)</f>
        <v>1.0666666666666667</v>
      </c>
      <c r="H140" s="164">
        <f>SUM(E140/E185)</f>
        <v>0.004785572837854264</v>
      </c>
      <c r="I140" s="165">
        <f>SUM(F140/F185)</f>
        <v>0.004177769306190018</v>
      </c>
    </row>
    <row r="141" spans="1:9" ht="15.75" thickBot="1">
      <c r="A141" s="41" t="s">
        <v>120</v>
      </c>
      <c r="B141" s="42"/>
      <c r="C141" s="77"/>
      <c r="D141" s="39" t="s">
        <v>156</v>
      </c>
      <c r="E141" s="55">
        <f>SUM(E142+E144+E147+E149+E152+E154+E158+E160)</f>
        <v>650650</v>
      </c>
      <c r="F141" s="55">
        <f>SUM(F142+F144+F147+F149+F152+F154+F158+F160)</f>
        <v>920560</v>
      </c>
      <c r="G141" s="88">
        <f>SUM(F141/E141)</f>
        <v>1.4148313225236302</v>
      </c>
      <c r="H141" s="136">
        <f>SUM(E141/E185)</f>
        <v>0.10379109889832923</v>
      </c>
      <c r="I141" s="137">
        <f>SUM(F141/F185)</f>
        <v>0.12018397851582134</v>
      </c>
    </row>
    <row r="142" spans="1:9" ht="15.75" customHeight="1">
      <c r="A142" s="57"/>
      <c r="B142" s="1" t="s">
        <v>197</v>
      </c>
      <c r="C142" s="217"/>
      <c r="D142" s="25" t="s">
        <v>198</v>
      </c>
      <c r="E142" s="32">
        <f>SUM(E143)</f>
        <v>0</v>
      </c>
      <c r="F142" s="32">
        <f>SUM(F143)</f>
        <v>7560</v>
      </c>
      <c r="G142" s="94" t="s">
        <v>12</v>
      </c>
      <c r="H142" s="173" t="s">
        <v>12</v>
      </c>
      <c r="I142" s="180">
        <f>SUM(F142/F185)</f>
        <v>0.0009869979985873917</v>
      </c>
    </row>
    <row r="143" spans="1:9" ht="27.75" customHeight="1">
      <c r="A143" s="59"/>
      <c r="B143" s="192"/>
      <c r="C143" s="198" t="s">
        <v>133</v>
      </c>
      <c r="D143" s="8" t="s">
        <v>103</v>
      </c>
      <c r="E143" s="109" t="s">
        <v>12</v>
      </c>
      <c r="F143" s="109">
        <v>7560</v>
      </c>
      <c r="G143" s="110" t="s">
        <v>12</v>
      </c>
      <c r="H143" s="143" t="s">
        <v>12</v>
      </c>
      <c r="I143" s="144">
        <f>SUM(F143/F185)</f>
        <v>0.0009869979985873917</v>
      </c>
    </row>
    <row r="144" spans="1:9" ht="27.75" customHeight="1">
      <c r="A144" s="57"/>
      <c r="B144" s="1" t="s">
        <v>175</v>
      </c>
      <c r="C144" s="40"/>
      <c r="D144" s="25" t="s">
        <v>187</v>
      </c>
      <c r="E144" s="32">
        <f>SUM(E145:E146)</f>
        <v>434995</v>
      </c>
      <c r="F144" s="32">
        <f>SUM(F145:F146)</f>
        <v>761000</v>
      </c>
      <c r="G144" s="94">
        <f>SUM(F144/E144)</f>
        <v>1.749445395924091</v>
      </c>
      <c r="H144" s="174">
        <f>SUM(E144/E185)</f>
        <v>0.06939000855341385</v>
      </c>
      <c r="I144" s="180">
        <f>SUM(F144/F185)</f>
        <v>0.09935257631283137</v>
      </c>
    </row>
    <row r="145" spans="1:9" ht="33.75">
      <c r="A145" s="57"/>
      <c r="B145" s="67"/>
      <c r="C145" s="198" t="s">
        <v>132</v>
      </c>
      <c r="D145" s="8" t="s">
        <v>193</v>
      </c>
      <c r="E145" s="109">
        <v>425581</v>
      </c>
      <c r="F145" s="109">
        <v>761000</v>
      </c>
      <c r="G145" s="110">
        <f>SUM(F145/E145)</f>
        <v>1.7881437376198654</v>
      </c>
      <c r="H145" s="143">
        <f>SUM(E145/E185)</f>
        <v>0.06788829579689519</v>
      </c>
      <c r="I145" s="179">
        <f>SUM(F145/F185)</f>
        <v>0.09935257631283137</v>
      </c>
    </row>
    <row r="146" spans="1:9" ht="33.75">
      <c r="A146" s="57"/>
      <c r="B146" s="67"/>
      <c r="C146" s="198" t="s">
        <v>176</v>
      </c>
      <c r="D146" s="8" t="s">
        <v>194</v>
      </c>
      <c r="E146" s="109">
        <v>9414</v>
      </c>
      <c r="F146" s="109" t="s">
        <v>12</v>
      </c>
      <c r="G146" s="155" t="s">
        <v>12</v>
      </c>
      <c r="H146" s="143">
        <f>SUM(E146/E185)</f>
        <v>0.0015017127565186681</v>
      </c>
      <c r="I146" s="144" t="s">
        <v>12</v>
      </c>
    </row>
    <row r="147" spans="1:9" ht="38.25">
      <c r="A147" s="57"/>
      <c r="B147" s="2" t="s">
        <v>118</v>
      </c>
      <c r="C147" s="12"/>
      <c r="D147" s="6" t="s">
        <v>188</v>
      </c>
      <c r="E147" s="16">
        <f>SUM(E148)</f>
        <v>4272</v>
      </c>
      <c r="F147" s="16">
        <f>SUM(F148)</f>
        <v>4000</v>
      </c>
      <c r="G147" s="141">
        <f>SUM(F147/E147)</f>
        <v>0.9363295880149812</v>
      </c>
      <c r="H147" s="174">
        <f>SUM(E147/E185)</f>
        <v>0.0006814655721104471</v>
      </c>
      <c r="I147" s="180">
        <f>SUM(F147/F185)</f>
        <v>0.0005222211632737523</v>
      </c>
    </row>
    <row r="148" spans="1:9" ht="33.75">
      <c r="A148" s="57"/>
      <c r="B148" s="67"/>
      <c r="C148" s="198" t="s">
        <v>132</v>
      </c>
      <c r="D148" s="8" t="s">
        <v>193</v>
      </c>
      <c r="E148" s="109">
        <v>4272</v>
      </c>
      <c r="F148" s="109">
        <v>4000</v>
      </c>
      <c r="G148" s="110">
        <f>SUM(F148/E148)</f>
        <v>0.9363295880149812</v>
      </c>
      <c r="H148" s="168">
        <f>SUM(E148/E185)</f>
        <v>0.0006814655721104471</v>
      </c>
      <c r="I148" s="179">
        <f>SUM(F148/F185)</f>
        <v>0.0005222211632737523</v>
      </c>
    </row>
    <row r="149" spans="1:9" ht="25.5">
      <c r="A149" s="57"/>
      <c r="B149" s="2" t="s">
        <v>119</v>
      </c>
      <c r="C149" s="12"/>
      <c r="D149" s="6" t="s">
        <v>84</v>
      </c>
      <c r="E149" s="16">
        <f>SUM(E150:E151)</f>
        <v>101023</v>
      </c>
      <c r="F149" s="16">
        <f>SUM(F150:F151)</f>
        <v>73000</v>
      </c>
      <c r="G149" s="90">
        <f>SUM(F149/E149)</f>
        <v>0.7226077229937737</v>
      </c>
      <c r="H149" s="174">
        <f>SUM(E149/E185)</f>
        <v>0.016115097493285043</v>
      </c>
      <c r="I149" s="180">
        <f>SUM(F149/F185)</f>
        <v>0.009530536229745978</v>
      </c>
    </row>
    <row r="150" spans="1:9" ht="36.75" customHeight="1">
      <c r="A150" s="59"/>
      <c r="B150" s="108"/>
      <c r="C150" s="197">
        <v>2010</v>
      </c>
      <c r="D150" s="8" t="s">
        <v>193</v>
      </c>
      <c r="E150" s="109">
        <v>74739</v>
      </c>
      <c r="F150" s="109">
        <v>51000</v>
      </c>
      <c r="G150" s="110">
        <f>SUM(F150/E150)</f>
        <v>0.6823746638301289</v>
      </c>
      <c r="H150" s="143">
        <f>SUM(E150/E185)</f>
        <v>0.011922297610946328</v>
      </c>
      <c r="I150" s="144">
        <f>SUM(F150/F185)</f>
        <v>0.006658319831740341</v>
      </c>
    </row>
    <row r="151" spans="1:9" ht="24.75" customHeight="1">
      <c r="A151" s="59"/>
      <c r="B151" s="205"/>
      <c r="C151" s="197">
        <v>2030</v>
      </c>
      <c r="D151" s="8" t="s">
        <v>192</v>
      </c>
      <c r="E151" s="109">
        <v>26284</v>
      </c>
      <c r="F151" s="109">
        <v>22000</v>
      </c>
      <c r="G151" s="110">
        <f>SUM(F151/E151)</f>
        <v>0.8370111094201795</v>
      </c>
      <c r="H151" s="143">
        <f>SUM(E151/E185)</f>
        <v>0.004192799882338716</v>
      </c>
      <c r="I151" s="144">
        <f>SUM(F151/F185)</f>
        <v>0.0028722163980056375</v>
      </c>
    </row>
    <row r="152" spans="1:9" ht="12.75">
      <c r="A152" s="59"/>
      <c r="B152" s="4">
        <v>85216</v>
      </c>
      <c r="C152" s="128"/>
      <c r="D152" s="6" t="s">
        <v>85</v>
      </c>
      <c r="E152" s="16">
        <f>SUM(E153)</f>
        <v>5225</v>
      </c>
      <c r="F152" s="16">
        <f>SUM(F153)</f>
        <v>0</v>
      </c>
      <c r="G152" s="90" t="s">
        <v>12</v>
      </c>
      <c r="H152" s="174">
        <f>SUM(E152/E185)</f>
        <v>0.0008334872692596177</v>
      </c>
      <c r="I152" s="180" t="s">
        <v>12</v>
      </c>
    </row>
    <row r="153" spans="1:9" ht="33.75" customHeight="1">
      <c r="A153" s="57"/>
      <c r="B153" s="118"/>
      <c r="C153" s="197">
        <v>2010</v>
      </c>
      <c r="D153" s="8" t="s">
        <v>193</v>
      </c>
      <c r="E153" s="109">
        <v>5225</v>
      </c>
      <c r="F153" s="109" t="s">
        <v>12</v>
      </c>
      <c r="G153" s="110" t="s">
        <v>12</v>
      </c>
      <c r="H153" s="143">
        <f>SUM(E153/E185)</f>
        <v>0.0008334872692596177</v>
      </c>
      <c r="I153" s="144" t="s">
        <v>12</v>
      </c>
    </row>
    <row r="154" spans="1:9" ht="12.75">
      <c r="A154" s="64"/>
      <c r="B154" s="4">
        <v>85219</v>
      </c>
      <c r="C154" s="5"/>
      <c r="D154" s="6" t="s">
        <v>72</v>
      </c>
      <c r="E154" s="16">
        <f>SUM(E155:E157)</f>
        <v>80984</v>
      </c>
      <c r="F154" s="16">
        <f>SUM(F155:F157)</f>
        <v>75000</v>
      </c>
      <c r="G154" s="90">
        <f>SUM(F154/E154)</f>
        <v>0.9261088610095821</v>
      </c>
      <c r="H154" s="174">
        <f>SUM(E154/E185)</f>
        <v>0.01291849435669299</v>
      </c>
      <c r="I154" s="180">
        <f>SUM(F154/F185)</f>
        <v>0.009791646811382854</v>
      </c>
    </row>
    <row r="155" spans="1:9" ht="33.75">
      <c r="A155" s="65"/>
      <c r="B155" s="124"/>
      <c r="C155" s="197">
        <v>2010</v>
      </c>
      <c r="D155" s="8" t="s">
        <v>193</v>
      </c>
      <c r="E155" s="109">
        <v>24059</v>
      </c>
      <c r="F155" s="109" t="s">
        <v>12</v>
      </c>
      <c r="G155" s="110" t="s">
        <v>12</v>
      </c>
      <c r="H155" s="143">
        <f>SUM(E155/E185)</f>
        <v>0.0038378698968645247</v>
      </c>
      <c r="I155" s="144" t="s">
        <v>12</v>
      </c>
    </row>
    <row r="156" spans="1:9" ht="24.75" customHeight="1">
      <c r="A156" s="59"/>
      <c r="B156" s="125"/>
      <c r="C156" s="197">
        <v>2030</v>
      </c>
      <c r="D156" s="8" t="s">
        <v>192</v>
      </c>
      <c r="E156" s="109">
        <v>51941</v>
      </c>
      <c r="F156" s="109">
        <v>75000</v>
      </c>
      <c r="G156" s="110">
        <f>SUM(F156/E156)</f>
        <v>1.4439460156716275</v>
      </c>
      <c r="H156" s="143">
        <f>SUM(E156/E185)</f>
        <v>0.008285581292366277</v>
      </c>
      <c r="I156" s="144">
        <f>SUM(F156/F185)</f>
        <v>0.009791646811382854</v>
      </c>
    </row>
    <row r="157" spans="1:9" ht="22.5">
      <c r="A157" s="59"/>
      <c r="B157" s="192"/>
      <c r="C157" s="198" t="s">
        <v>133</v>
      </c>
      <c r="D157" s="8" t="s">
        <v>103</v>
      </c>
      <c r="E157" s="109">
        <v>4984</v>
      </c>
      <c r="F157" s="109" t="s">
        <v>12</v>
      </c>
      <c r="G157" s="110" t="s">
        <v>12</v>
      </c>
      <c r="H157" s="143">
        <f>SUM(E157/E185)</f>
        <v>0.0007950431674621884</v>
      </c>
      <c r="I157" s="144" t="s">
        <v>12</v>
      </c>
    </row>
    <row r="158" spans="1:9" ht="12.75">
      <c r="A158" s="65"/>
      <c r="B158" s="4">
        <v>85228</v>
      </c>
      <c r="C158" s="5"/>
      <c r="D158" s="6" t="s">
        <v>86</v>
      </c>
      <c r="E158" s="16">
        <f>SUM(E159)</f>
        <v>2000</v>
      </c>
      <c r="F158" s="16">
        <f>SUM(F159)</f>
        <v>0</v>
      </c>
      <c r="G158" s="90" t="s">
        <v>12</v>
      </c>
      <c r="H158" s="174">
        <f>SUM(E158/E185)</f>
        <v>0.00031903818919028427</v>
      </c>
      <c r="I158" s="180" t="s">
        <v>12</v>
      </c>
    </row>
    <row r="159" spans="1:9" ht="12.75">
      <c r="A159" s="65"/>
      <c r="B159" s="28"/>
      <c r="C159" s="198" t="s">
        <v>128</v>
      </c>
      <c r="D159" s="8" t="s">
        <v>73</v>
      </c>
      <c r="E159" s="109">
        <v>2000</v>
      </c>
      <c r="F159" s="109" t="s">
        <v>12</v>
      </c>
      <c r="G159" s="110" t="s">
        <v>12</v>
      </c>
      <c r="H159" s="143">
        <f>SUM(E159/E185)</f>
        <v>0.00031903818919028427</v>
      </c>
      <c r="I159" s="144" t="s">
        <v>12</v>
      </c>
    </row>
    <row r="160" spans="1:9" ht="12.75">
      <c r="A160" s="65"/>
      <c r="B160" s="4">
        <v>85295</v>
      </c>
      <c r="C160" s="128"/>
      <c r="D160" s="6" t="s">
        <v>67</v>
      </c>
      <c r="E160" s="16">
        <f>SUM(E161:E163)</f>
        <v>22151</v>
      </c>
      <c r="F160" s="16">
        <f>SUM(F161:F163)</f>
        <v>0</v>
      </c>
      <c r="G160" s="90" t="s">
        <v>12</v>
      </c>
      <c r="H160" s="174">
        <f>SUM(E160/E185)</f>
        <v>0.0035335074643769934</v>
      </c>
      <c r="I160" s="142" t="s">
        <v>12</v>
      </c>
    </row>
    <row r="161" spans="1:9" ht="22.5" hidden="1">
      <c r="A161" s="64"/>
      <c r="B161" s="124"/>
      <c r="C161" s="197">
        <v>2010</v>
      </c>
      <c r="D161" s="8" t="s">
        <v>82</v>
      </c>
      <c r="E161" s="109" t="s">
        <v>12</v>
      </c>
      <c r="F161" s="109" t="s">
        <v>12</v>
      </c>
      <c r="G161" s="110" t="s">
        <v>12</v>
      </c>
      <c r="H161" s="164" t="e">
        <f>SUM(E161/E194)</f>
        <v>#VALUE!</v>
      </c>
      <c r="I161" s="152" t="s">
        <v>12</v>
      </c>
    </row>
    <row r="162" spans="1:9" ht="23.25" customHeight="1">
      <c r="A162" s="65"/>
      <c r="B162" s="125"/>
      <c r="C162" s="197">
        <v>2030</v>
      </c>
      <c r="D162" s="8" t="s">
        <v>192</v>
      </c>
      <c r="E162" s="109">
        <v>18157</v>
      </c>
      <c r="F162" s="109" t="s">
        <v>12</v>
      </c>
      <c r="G162" s="110" t="s">
        <v>12</v>
      </c>
      <c r="H162" s="164">
        <f>SUM(E162/E185)</f>
        <v>0.0028963882005639957</v>
      </c>
      <c r="I162" s="152" t="s">
        <v>12</v>
      </c>
    </row>
    <row r="163" spans="1:9" ht="23.25" thickBot="1">
      <c r="A163" s="194"/>
      <c r="B163" s="75"/>
      <c r="C163" s="198" t="s">
        <v>133</v>
      </c>
      <c r="D163" s="8" t="s">
        <v>103</v>
      </c>
      <c r="E163" s="109">
        <v>3994</v>
      </c>
      <c r="F163" s="109" t="s">
        <v>12</v>
      </c>
      <c r="G163" s="110" t="s">
        <v>12</v>
      </c>
      <c r="H163" s="164">
        <f>SUM(E163/E185)</f>
        <v>0.0006371192638129977</v>
      </c>
      <c r="I163" s="152" t="s">
        <v>12</v>
      </c>
    </row>
    <row r="164" spans="1:9" ht="19.5" customHeight="1" thickBot="1">
      <c r="A164" s="37">
        <v>900</v>
      </c>
      <c r="B164" s="38"/>
      <c r="C164" s="51"/>
      <c r="D164" s="39" t="s">
        <v>87</v>
      </c>
      <c r="E164" s="55">
        <f>SUM(E165+E171+E174)</f>
        <v>204844</v>
      </c>
      <c r="F164" s="55">
        <f>SUM(F165+F171+F174)</f>
        <v>126634</v>
      </c>
      <c r="G164" s="88">
        <f>SUM(F164/E164)</f>
        <v>0.6181972623069263</v>
      </c>
      <c r="H164" s="136">
        <f>SUM(E164/E185)</f>
        <v>0.03267652941324729</v>
      </c>
      <c r="I164" s="137">
        <f>SUM(F164/F185)</f>
        <v>0.016532738697502086</v>
      </c>
    </row>
    <row r="165" spans="1:9" ht="12.75">
      <c r="A165" s="66"/>
      <c r="B165" s="36">
        <v>90001</v>
      </c>
      <c r="C165" s="80"/>
      <c r="D165" s="25" t="s">
        <v>74</v>
      </c>
      <c r="E165" s="32">
        <f>SUM(E166:E170)</f>
        <v>162000</v>
      </c>
      <c r="F165" s="32">
        <f>SUM(F166:F170)</f>
        <v>40634</v>
      </c>
      <c r="G165" s="94">
        <f>SUM(F165/E165)</f>
        <v>0.25082716049382714</v>
      </c>
      <c r="H165" s="173">
        <f>SUM(E165/E185)</f>
        <v>0.025842093324413024</v>
      </c>
      <c r="I165" s="181">
        <f>SUM(F165/F185)</f>
        <v>0.0053049836871164125</v>
      </c>
    </row>
    <row r="166" spans="1:9" ht="12.75">
      <c r="A166" s="58"/>
      <c r="B166" s="206"/>
      <c r="C166" s="199" t="s">
        <v>124</v>
      </c>
      <c r="D166" s="9" t="s">
        <v>65</v>
      </c>
      <c r="E166" s="119" t="s">
        <v>12</v>
      </c>
      <c r="F166" s="119">
        <v>100</v>
      </c>
      <c r="G166" s="120" t="s">
        <v>12</v>
      </c>
      <c r="H166" s="143" t="s">
        <v>12</v>
      </c>
      <c r="I166" s="144">
        <f>SUM(F166/F185)</f>
        <v>1.3055529081843806E-05</v>
      </c>
    </row>
    <row r="167" spans="1:9" ht="12.75">
      <c r="A167" s="64"/>
      <c r="B167" s="106"/>
      <c r="C167" s="198" t="s">
        <v>128</v>
      </c>
      <c r="D167" s="8" t="s">
        <v>208</v>
      </c>
      <c r="E167" s="109">
        <v>32000</v>
      </c>
      <c r="F167" s="109">
        <v>3434</v>
      </c>
      <c r="G167" s="110">
        <f>SUM(F167/E167)</f>
        <v>0.1073125</v>
      </c>
      <c r="H167" s="143">
        <f>SUM(E167/E185)</f>
        <v>0.005104611027044548</v>
      </c>
      <c r="I167" s="144">
        <f>SUM(F167/F185)</f>
        <v>0.0004483268686705163</v>
      </c>
    </row>
    <row r="168" spans="1:9" ht="12.75">
      <c r="A168" s="59"/>
      <c r="B168" s="105"/>
      <c r="C168" s="198" t="s">
        <v>167</v>
      </c>
      <c r="D168" s="8" t="s">
        <v>168</v>
      </c>
      <c r="E168" s="111" t="s">
        <v>12</v>
      </c>
      <c r="F168" s="111">
        <v>100</v>
      </c>
      <c r="G168" s="112" t="s">
        <v>12</v>
      </c>
      <c r="H168" s="164" t="s">
        <v>12</v>
      </c>
      <c r="I168" s="165">
        <f>SUM(F168/F185)</f>
        <v>1.3055529081843806E-05</v>
      </c>
    </row>
    <row r="169" spans="1:9" ht="12.75">
      <c r="A169" s="65"/>
      <c r="B169" s="125"/>
      <c r="C169" s="198" t="s">
        <v>131</v>
      </c>
      <c r="D169" s="10" t="s">
        <v>101</v>
      </c>
      <c r="E169" s="109">
        <v>100000</v>
      </c>
      <c r="F169" s="109">
        <v>37000</v>
      </c>
      <c r="G169" s="110">
        <f>SUM(F169/E169)</f>
        <v>0.37</v>
      </c>
      <c r="H169" s="143">
        <f>SUM(E169/E185)</f>
        <v>0.01595190945951421</v>
      </c>
      <c r="I169" s="144">
        <f>SUM(F169/F185)</f>
        <v>0.004830545760282208</v>
      </c>
    </row>
    <row r="170" spans="1:9" ht="33.75">
      <c r="A170" s="59"/>
      <c r="B170" s="105"/>
      <c r="C170" s="198" t="s">
        <v>125</v>
      </c>
      <c r="D170" s="107" t="s">
        <v>201</v>
      </c>
      <c r="E170" s="111">
        <v>30000</v>
      </c>
      <c r="F170" s="111" t="s">
        <v>12</v>
      </c>
      <c r="G170" s="110" t="s">
        <v>12</v>
      </c>
      <c r="H170" s="164">
        <f>SUM(E170/E185)</f>
        <v>0.004785572837854264</v>
      </c>
      <c r="I170" s="165" t="s">
        <v>12</v>
      </c>
    </row>
    <row r="171" spans="1:9" ht="12.75">
      <c r="A171" s="65"/>
      <c r="B171" s="4">
        <v>90002</v>
      </c>
      <c r="C171" s="5"/>
      <c r="D171" s="6" t="s">
        <v>100</v>
      </c>
      <c r="E171" s="16">
        <f>SUM(E173)</f>
        <v>25000</v>
      </c>
      <c r="F171" s="16">
        <f>SUM(F172:F173)</f>
        <v>86000</v>
      </c>
      <c r="G171" s="94">
        <f>SUM(F171/E171)</f>
        <v>3.44</v>
      </c>
      <c r="H171" s="174">
        <f>SUM(E171/E185)</f>
        <v>0.003987977364878553</v>
      </c>
      <c r="I171" s="180">
        <f>SUM(F171/F185)</f>
        <v>0.011227755010385674</v>
      </c>
    </row>
    <row r="172" spans="1:9" ht="22.5">
      <c r="A172" s="59"/>
      <c r="B172" s="108"/>
      <c r="C172" s="198" t="s">
        <v>199</v>
      </c>
      <c r="D172" s="107" t="s">
        <v>200</v>
      </c>
      <c r="E172" s="111" t="s">
        <v>12</v>
      </c>
      <c r="F172" s="111">
        <v>61000</v>
      </c>
      <c r="G172" s="110" t="s">
        <v>12</v>
      </c>
      <c r="H172" s="164" t="s">
        <v>12</v>
      </c>
      <c r="I172" s="144">
        <f>SUM(F172/F185)</f>
        <v>0.007963872739924722</v>
      </c>
    </row>
    <row r="173" spans="1:9" ht="12.75" customHeight="1">
      <c r="A173" s="64"/>
      <c r="B173" s="106"/>
      <c r="C173" s="198" t="s">
        <v>128</v>
      </c>
      <c r="D173" s="8" t="s">
        <v>99</v>
      </c>
      <c r="E173" s="109">
        <v>25000</v>
      </c>
      <c r="F173" s="109">
        <v>25000</v>
      </c>
      <c r="G173" s="110">
        <f>SUM(F173/E173)</f>
        <v>1</v>
      </c>
      <c r="H173" s="143">
        <f>SUM(E173/E185)</f>
        <v>0.003987977364878553</v>
      </c>
      <c r="I173" s="144">
        <f>SUM(F173/F185)</f>
        <v>0.0032638822704609514</v>
      </c>
    </row>
    <row r="174" spans="1:9" ht="12.75">
      <c r="A174" s="65"/>
      <c r="B174" s="4">
        <v>90015</v>
      </c>
      <c r="C174" s="128"/>
      <c r="D174" s="6" t="s">
        <v>189</v>
      </c>
      <c r="E174" s="16">
        <f>SUM(E175:E176)</f>
        <v>17844</v>
      </c>
      <c r="F174" s="16">
        <f>SUM(F175:F176)</f>
        <v>0</v>
      </c>
      <c r="G174" s="94">
        <f>SUM(F174/E174)</f>
        <v>0</v>
      </c>
      <c r="H174" s="174">
        <f>SUM(E174/E185)</f>
        <v>0.002846458723955716</v>
      </c>
      <c r="I174" s="180">
        <f>SUM(F174/F185)</f>
        <v>0</v>
      </c>
    </row>
    <row r="175" spans="1:9" ht="34.5" thickBot="1">
      <c r="A175" s="65"/>
      <c r="B175" s="76"/>
      <c r="C175" s="197">
        <v>2010</v>
      </c>
      <c r="D175" s="8" t="s">
        <v>193</v>
      </c>
      <c r="E175" s="109">
        <v>17844</v>
      </c>
      <c r="F175" s="109" t="s">
        <v>12</v>
      </c>
      <c r="G175" s="110" t="s">
        <v>12</v>
      </c>
      <c r="H175" s="164">
        <f>SUM(E175/E185)</f>
        <v>0.002846458723955716</v>
      </c>
      <c r="I175" s="144" t="s">
        <v>12</v>
      </c>
    </row>
    <row r="176" spans="1:9" ht="23.25" hidden="1" thickBot="1">
      <c r="A176" s="58"/>
      <c r="B176" s="68"/>
      <c r="C176" s="197">
        <v>6339</v>
      </c>
      <c r="D176" s="10" t="s">
        <v>202</v>
      </c>
      <c r="E176" s="109" t="s">
        <v>12</v>
      </c>
      <c r="F176" s="109"/>
      <c r="G176" s="116" t="s">
        <v>12</v>
      </c>
      <c r="H176" s="143" t="s">
        <v>12</v>
      </c>
      <c r="I176" s="165">
        <f>SUM(F176/F185)</f>
        <v>0</v>
      </c>
    </row>
    <row r="177" spans="1:9" ht="18" customHeight="1" thickBot="1">
      <c r="A177" s="37">
        <v>921</v>
      </c>
      <c r="B177" s="38"/>
      <c r="C177" s="51"/>
      <c r="D177" s="39" t="s">
        <v>105</v>
      </c>
      <c r="E177" s="55">
        <f>SUM(E178+E180)</f>
        <v>5220</v>
      </c>
      <c r="F177" s="55">
        <f>SUM(F178+F180)</f>
        <v>6666</v>
      </c>
      <c r="G177" s="88">
        <f aca="true" t="shared" si="3" ref="G177:G182">SUM(F177/E177)</f>
        <v>1.2770114942528736</v>
      </c>
      <c r="H177" s="136">
        <f>SUM(E177/E185)</f>
        <v>0.0008326896737866419</v>
      </c>
      <c r="I177" s="137">
        <f>SUM(F177/F185)</f>
        <v>0.0008702815685957082</v>
      </c>
    </row>
    <row r="178" spans="1:9" ht="12.75">
      <c r="A178" s="60"/>
      <c r="B178" s="126">
        <v>92109</v>
      </c>
      <c r="C178" s="83"/>
      <c r="D178" s="126" t="s">
        <v>112</v>
      </c>
      <c r="E178" s="207">
        <f>SUM(E179)</f>
        <v>3220</v>
      </c>
      <c r="F178" s="207">
        <f>SUM(F179)</f>
        <v>4666</v>
      </c>
      <c r="G178" s="94">
        <f t="shared" si="3"/>
        <v>1.4490683229813666</v>
      </c>
      <c r="H178" s="173">
        <f>SUM(E178/E185)</f>
        <v>0.0005136514845963577</v>
      </c>
      <c r="I178" s="180">
        <f>SUM(F178/F185)</f>
        <v>0.000609170986958832</v>
      </c>
    </row>
    <row r="179" spans="1:9" ht="37.5" customHeight="1">
      <c r="A179" s="60"/>
      <c r="B179" s="27"/>
      <c r="C179" s="198" t="s">
        <v>178</v>
      </c>
      <c r="D179" s="10" t="s">
        <v>191</v>
      </c>
      <c r="E179" s="117">
        <v>3220</v>
      </c>
      <c r="F179" s="109">
        <v>4666</v>
      </c>
      <c r="G179" s="110">
        <f t="shared" si="3"/>
        <v>1.4490683229813666</v>
      </c>
      <c r="H179" s="151">
        <f>SUM(E179/E185)</f>
        <v>0.0005136514845963577</v>
      </c>
      <c r="I179" s="165">
        <f>SUM(F179/F185)</f>
        <v>0.000609170986958832</v>
      </c>
    </row>
    <row r="180" spans="1:9" ht="12.75">
      <c r="A180" s="65"/>
      <c r="B180" s="4">
        <v>92116</v>
      </c>
      <c r="C180" s="80"/>
      <c r="D180" s="25" t="s">
        <v>104</v>
      </c>
      <c r="E180" s="32">
        <f>SUM(E181)</f>
        <v>2000</v>
      </c>
      <c r="F180" s="32">
        <f>SUM(F181)</f>
        <v>2000</v>
      </c>
      <c r="G180" s="94">
        <f t="shared" si="3"/>
        <v>1</v>
      </c>
      <c r="H180" s="174">
        <f>SUM(E180/E185)</f>
        <v>0.00031903818919028427</v>
      </c>
      <c r="I180" s="180">
        <f>SUM(F180/F185)</f>
        <v>0.00026111058163687614</v>
      </c>
    </row>
    <row r="181" spans="1:9" ht="27" customHeight="1" thickBot="1">
      <c r="A181" s="60"/>
      <c r="B181" s="27"/>
      <c r="C181" s="197">
        <v>2320</v>
      </c>
      <c r="D181" s="10" t="s">
        <v>92</v>
      </c>
      <c r="E181" s="109">
        <v>2000</v>
      </c>
      <c r="F181" s="109">
        <v>2000</v>
      </c>
      <c r="G181" s="110">
        <f t="shared" si="3"/>
        <v>1</v>
      </c>
      <c r="H181" s="155">
        <f>SUM(E181/E185)</f>
        <v>0.00031903818919028427</v>
      </c>
      <c r="I181" s="144">
        <f>SUM(F181/F185)</f>
        <v>0.00026111058163687614</v>
      </c>
    </row>
    <row r="182" spans="1:9" ht="18" customHeight="1" thickBot="1">
      <c r="A182" s="37">
        <v>926</v>
      </c>
      <c r="B182" s="38"/>
      <c r="C182" s="51"/>
      <c r="D182" s="39" t="s">
        <v>190</v>
      </c>
      <c r="E182" s="55">
        <f>SUM(E183)</f>
        <v>750</v>
      </c>
      <c r="F182" s="55">
        <f>SUM(F183)</f>
        <v>0</v>
      </c>
      <c r="G182" s="88">
        <f t="shared" si="3"/>
        <v>0</v>
      </c>
      <c r="H182" s="136">
        <f>SUM(E182/E185)</f>
        <v>0.0001196393209463566</v>
      </c>
      <c r="I182" s="137">
        <f>SUM(F182/F190)</f>
        <v>0</v>
      </c>
    </row>
    <row r="183" spans="1:9" ht="12.75">
      <c r="A183" s="65"/>
      <c r="B183" s="4">
        <v>92695</v>
      </c>
      <c r="C183" s="128"/>
      <c r="D183" s="6" t="s">
        <v>67</v>
      </c>
      <c r="E183" s="16">
        <f>SUM(E184)</f>
        <v>750</v>
      </c>
      <c r="F183" s="16">
        <f>SUM(F184)</f>
        <v>0</v>
      </c>
      <c r="G183" s="90" t="s">
        <v>12</v>
      </c>
      <c r="H183" s="212">
        <f>SUM(E183/E185)</f>
        <v>0.0001196393209463566</v>
      </c>
      <c r="I183" s="142" t="s">
        <v>12</v>
      </c>
    </row>
    <row r="184" spans="1:9" ht="13.5" thickBot="1">
      <c r="A184" s="60"/>
      <c r="B184" s="27"/>
      <c r="C184" s="198" t="s">
        <v>131</v>
      </c>
      <c r="D184" s="26" t="s">
        <v>101</v>
      </c>
      <c r="E184" s="117">
        <v>750</v>
      </c>
      <c r="F184" s="109" t="s">
        <v>12</v>
      </c>
      <c r="G184" s="110" t="s">
        <v>12</v>
      </c>
      <c r="H184" s="155">
        <f>SUM(E184/E185)</f>
        <v>0.0001196393209463566</v>
      </c>
      <c r="I184" s="152" t="s">
        <v>12</v>
      </c>
    </row>
    <row r="185" spans="1:9" ht="16.5" thickBot="1">
      <c r="A185" s="34"/>
      <c r="B185" s="35"/>
      <c r="C185" s="51"/>
      <c r="D185" s="81" t="s">
        <v>147</v>
      </c>
      <c r="E185" s="55">
        <f>SUM(E9+E23+E26+E30+E42+E64+E71+E77+E108+E122+E138+E141+E164+E177+E182)</f>
        <v>6268842</v>
      </c>
      <c r="F185" s="55">
        <f>SUM(F9+F23+F26+F30+F42+F64+F71+F77+F108+F122+F138+F141+F164+F177+F182)</f>
        <v>7659590</v>
      </c>
      <c r="G185" s="88">
        <f>SUM(F185/E185)</f>
        <v>1.2218508617700048</v>
      </c>
      <c r="H185" s="136">
        <f>SUM(E185/E185)</f>
        <v>1</v>
      </c>
      <c r="I185" s="137">
        <f>SUM(F185/F185)</f>
        <v>1</v>
      </c>
    </row>
    <row r="186" spans="4:9" ht="19.5" customHeight="1">
      <c r="D186" s="187" t="s">
        <v>148</v>
      </c>
      <c r="E186" s="84">
        <f>SUM(E187:E190)</f>
        <v>741765</v>
      </c>
      <c r="F186" s="103">
        <f>SUM(F187:F190)</f>
        <v>990894</v>
      </c>
      <c r="G186" s="189">
        <f>SUM(F186/E186)</f>
        <v>1.3358597399445915</v>
      </c>
      <c r="H186" s="189">
        <f>SUM(E186/E185)</f>
        <v>0.1183256812023656</v>
      </c>
      <c r="I186" s="158">
        <f>SUM(F186/F185)</f>
        <v>0.12936645434024538</v>
      </c>
    </row>
    <row r="187" spans="4:9" ht="18" customHeight="1">
      <c r="D187" s="185" t="s">
        <v>149</v>
      </c>
      <c r="E187" s="19">
        <f>SUM(E124+E135+E151+E156+E162)</f>
        <v>99370</v>
      </c>
      <c r="F187" s="19">
        <f>SUM(F151+F156)</f>
        <v>97000</v>
      </c>
      <c r="G187" s="161">
        <f>SUM(F187/E187)</f>
        <v>0.9761497433833148</v>
      </c>
      <c r="H187" s="161">
        <f>SUM(E187/E185)</f>
        <v>0.015851412429919273</v>
      </c>
      <c r="I187" s="162">
        <f>SUM(F187/F185)</f>
        <v>0.012663863209388492</v>
      </c>
    </row>
    <row r="188" spans="4:9" ht="16.5" customHeight="1">
      <c r="D188" s="185" t="s">
        <v>150</v>
      </c>
      <c r="E188" s="19">
        <f>SUM(E44+E66+E70+E145+E146+E148+E150+E153+E155+E175)</f>
        <v>635341</v>
      </c>
      <c r="F188" s="19">
        <f>SUM(F44+F66+F75+F145+F148+F150)</f>
        <v>886840</v>
      </c>
      <c r="G188" s="161">
        <f>SUM(F188/E188)</f>
        <v>1.395848843377021</v>
      </c>
      <c r="H188" s="161">
        <f>SUM(E188/E185)</f>
        <v>0.1013490210791722</v>
      </c>
      <c r="I188" s="162">
        <f>SUM(F188/F185)</f>
        <v>0.1157816541094236</v>
      </c>
    </row>
    <row r="189" spans="4:9" s="7" customFormat="1" ht="15.75" customHeight="1">
      <c r="D189" s="186" t="s">
        <v>151</v>
      </c>
      <c r="E189" s="19" t="s">
        <v>12</v>
      </c>
      <c r="F189" s="19" t="s">
        <v>12</v>
      </c>
      <c r="G189" s="161" t="s">
        <v>12</v>
      </c>
      <c r="H189" s="161" t="s">
        <v>12</v>
      </c>
      <c r="I189" s="162" t="s">
        <v>12</v>
      </c>
    </row>
    <row r="190" spans="4:9" s="7" customFormat="1" ht="15.75" customHeight="1">
      <c r="D190" s="186" t="s">
        <v>152</v>
      </c>
      <c r="E190" s="33">
        <f>SUM(E28+E181)</f>
        <v>7054</v>
      </c>
      <c r="F190" s="33">
        <f>SUM(F28+F181)</f>
        <v>7054</v>
      </c>
      <c r="G190" s="167">
        <f>SUM(F190/E190)</f>
        <v>1</v>
      </c>
      <c r="H190" s="167">
        <f>SUM(E190/E185)</f>
        <v>0.0011252476932741326</v>
      </c>
      <c r="I190" s="154">
        <f>SUM(F190/F185)</f>
        <v>0.0009209370214332621</v>
      </c>
    </row>
    <row r="191" spans="3:9" ht="18" customHeight="1" thickBot="1">
      <c r="C191" s="27"/>
      <c r="D191" s="188" t="s">
        <v>153</v>
      </c>
      <c r="E191" s="190">
        <f>SUM(E19+E125+E137+E170)</f>
        <v>44702</v>
      </c>
      <c r="F191" s="190">
        <f>SUM(F11+F12++F13+F56++F57+F126+F132+F133+F172)</f>
        <v>1467163</v>
      </c>
      <c r="G191" s="193">
        <f>SUM(F191/E191)</f>
        <v>32.82096997897186</v>
      </c>
      <c r="H191" s="193">
        <f>SUM(E191/E185)</f>
        <v>0.0071308225665920435</v>
      </c>
      <c r="I191" s="191">
        <f>SUM(F191/F185)</f>
        <v>0.19154589214305204</v>
      </c>
    </row>
    <row r="192" spans="1:9" s="27" customFormat="1" ht="45" customHeight="1">
      <c r="A192" s="223"/>
      <c r="B192" s="224"/>
      <c r="C192" s="224"/>
      <c r="D192" s="224"/>
      <c r="E192" s="224"/>
      <c r="F192" s="224"/>
      <c r="G192" s="224"/>
      <c r="H192" s="224"/>
      <c r="I192" s="224"/>
    </row>
    <row r="193" spans="1:9" s="27" customFormat="1" ht="19.5" customHeight="1">
      <c r="A193" s="223"/>
      <c r="B193" s="224"/>
      <c r="C193" s="224"/>
      <c r="D193" s="224"/>
      <c r="E193" s="224"/>
      <c r="F193" s="224"/>
      <c r="G193" s="224"/>
      <c r="H193" s="224"/>
      <c r="I193" s="224"/>
    </row>
    <row r="194" spans="1:9" s="27" customFormat="1" ht="34.5" customHeight="1">
      <c r="A194" s="225"/>
      <c r="B194" s="226"/>
      <c r="C194" s="226"/>
      <c r="D194" s="226"/>
      <c r="E194" s="226"/>
      <c r="F194" s="226"/>
      <c r="G194" s="226"/>
      <c r="H194" s="226"/>
      <c r="I194" s="226"/>
    </row>
    <row r="195" spans="1:9" s="27" customFormat="1" ht="34.5" customHeight="1">
      <c r="A195" s="225"/>
      <c r="B195" s="226"/>
      <c r="C195" s="226"/>
      <c r="D195" s="226"/>
      <c r="E195" s="226"/>
      <c r="F195" s="226"/>
      <c r="G195" s="226"/>
      <c r="H195" s="226"/>
      <c r="I195" s="226"/>
    </row>
    <row r="196" spans="3:9" s="27" customFormat="1" ht="12.75">
      <c r="C196" s="218"/>
      <c r="D196" s="219"/>
      <c r="E196" s="85"/>
      <c r="F196" s="101"/>
      <c r="G196" s="93"/>
      <c r="H196" s="93"/>
      <c r="I196" s="209"/>
    </row>
    <row r="197" spans="3:9" s="27" customFormat="1" ht="12.75">
      <c r="C197" s="218"/>
      <c r="D197" s="219"/>
      <c r="E197" s="85"/>
      <c r="F197" s="101"/>
      <c r="G197" s="93"/>
      <c r="H197" s="93"/>
      <c r="I197" s="209"/>
    </row>
    <row r="198" spans="1:9" s="27" customFormat="1" ht="54.75" customHeight="1">
      <c r="A198" s="28"/>
      <c r="B198" s="67"/>
      <c r="C198" s="220"/>
      <c r="D198" s="221"/>
      <c r="E198" s="210"/>
      <c r="F198" s="101"/>
      <c r="G198" s="93"/>
      <c r="H198" s="93"/>
      <c r="I198" s="209"/>
    </row>
    <row r="199" spans="5:9" s="27" customFormat="1" ht="14.25" customHeight="1">
      <c r="E199" s="85"/>
      <c r="F199" s="101"/>
      <c r="G199" s="93"/>
      <c r="H199" s="93"/>
      <c r="I199" s="209"/>
    </row>
    <row r="200" spans="5:9" s="27" customFormat="1" ht="25.5" customHeight="1">
      <c r="E200" s="85"/>
      <c r="F200" s="101"/>
      <c r="G200" s="93"/>
      <c r="H200" s="93"/>
      <c r="I200" s="209"/>
    </row>
    <row r="201" spans="5:9" s="27" customFormat="1" ht="18.75" customHeight="1">
      <c r="E201" s="85"/>
      <c r="F201" s="101"/>
      <c r="G201" s="93"/>
      <c r="H201" s="93"/>
      <c r="I201" s="209"/>
    </row>
    <row r="202" spans="5:9" s="27" customFormat="1" ht="16.5" customHeight="1">
      <c r="E202" s="85"/>
      <c r="F202" s="101"/>
      <c r="G202" s="93"/>
      <c r="H202" s="93"/>
      <c r="I202" s="209"/>
    </row>
    <row r="203" spans="5:9" s="27" customFormat="1" ht="16.5" customHeight="1">
      <c r="E203" s="85"/>
      <c r="F203" s="101"/>
      <c r="G203" s="93"/>
      <c r="H203" s="93"/>
      <c r="I203" s="209"/>
    </row>
    <row r="204" spans="5:9" s="27" customFormat="1" ht="12.75">
      <c r="E204" s="85"/>
      <c r="F204" s="101"/>
      <c r="G204" s="93"/>
      <c r="H204" s="93"/>
      <c r="I204" s="209"/>
    </row>
    <row r="205" spans="1:9" s="27" customFormat="1" ht="12.75">
      <c r="A205" s="28"/>
      <c r="E205" s="85"/>
      <c r="F205" s="101"/>
      <c r="G205" s="93"/>
      <c r="H205" s="93"/>
      <c r="I205" s="209"/>
    </row>
    <row r="206" spans="5:9" s="27" customFormat="1" ht="12.75">
      <c r="E206" s="85"/>
      <c r="F206" s="101"/>
      <c r="G206" s="93"/>
      <c r="H206" s="93"/>
      <c r="I206" s="209"/>
    </row>
    <row r="207" spans="2:9" s="27" customFormat="1" ht="29.25" customHeight="1">
      <c r="B207" s="28"/>
      <c r="E207" s="85"/>
      <c r="F207" s="101"/>
      <c r="G207" s="93"/>
      <c r="H207" s="93"/>
      <c r="I207" s="209"/>
    </row>
    <row r="208" spans="5:9" s="27" customFormat="1" ht="12.75">
      <c r="E208" s="85"/>
      <c r="F208" s="101"/>
      <c r="G208" s="93"/>
      <c r="H208" s="93"/>
      <c r="I208" s="209"/>
    </row>
    <row r="209" spans="5:9" s="27" customFormat="1" ht="12.75">
      <c r="E209" s="85"/>
      <c r="F209" s="101"/>
      <c r="G209" s="93"/>
      <c r="H209" s="93"/>
      <c r="I209" s="209"/>
    </row>
    <row r="210" spans="5:9" s="27" customFormat="1" ht="12.75">
      <c r="E210" s="85"/>
      <c r="F210" s="101"/>
      <c r="G210" s="93"/>
      <c r="H210" s="93"/>
      <c r="I210" s="209"/>
    </row>
    <row r="211" spans="5:9" s="27" customFormat="1" ht="12.75">
      <c r="E211" s="85"/>
      <c r="F211" s="101"/>
      <c r="G211" s="93"/>
      <c r="H211" s="93"/>
      <c r="I211" s="209"/>
    </row>
    <row r="215" ht="15" customHeight="1" hidden="1"/>
    <row r="216" ht="21.75" customHeight="1" hidden="1"/>
    <row r="218" spans="1:9" ht="12.75">
      <c r="A218" s="230"/>
      <c r="B218" s="231"/>
      <c r="C218" s="231"/>
      <c r="D218" s="231"/>
      <c r="E218" s="231"/>
      <c r="F218" s="231"/>
      <c r="G218" s="231"/>
      <c r="H218" s="231"/>
      <c r="I218" s="231"/>
    </row>
    <row r="219" spans="1:9" ht="28.5" customHeight="1">
      <c r="A219" s="227"/>
      <c r="B219" s="227"/>
      <c r="C219" s="227"/>
      <c r="D219" s="227"/>
      <c r="E219" s="227"/>
      <c r="F219" s="227"/>
      <c r="G219" s="227"/>
      <c r="H219" s="227"/>
      <c r="I219" s="227"/>
    </row>
    <row r="220" spans="1:9" ht="32.25" customHeight="1">
      <c r="A220" s="227"/>
      <c r="B220" s="227"/>
      <c r="C220" s="227"/>
      <c r="D220" s="227"/>
      <c r="E220" s="227"/>
      <c r="F220" s="227"/>
      <c r="G220" s="227"/>
      <c r="H220" s="227"/>
      <c r="I220" s="227"/>
    </row>
    <row r="221" spans="1:9" ht="18" customHeight="1">
      <c r="A221" s="227"/>
      <c r="B221" s="227"/>
      <c r="C221" s="227"/>
      <c r="D221" s="227"/>
      <c r="E221" s="227"/>
      <c r="F221" s="227"/>
      <c r="G221" s="227"/>
      <c r="H221" s="227"/>
      <c r="I221" s="227"/>
    </row>
    <row r="222" spans="1:9" ht="29.25" customHeight="1">
      <c r="A222" s="227"/>
      <c r="B222" s="227"/>
      <c r="C222" s="227"/>
      <c r="D222" s="227"/>
      <c r="E222" s="227"/>
      <c r="F222" s="227"/>
      <c r="G222" s="227"/>
      <c r="H222" s="227"/>
      <c r="I222" s="227"/>
    </row>
    <row r="223" spans="1:9" ht="13.5" customHeight="1">
      <c r="A223" s="227"/>
      <c r="B223" s="227"/>
      <c r="C223" s="227"/>
      <c r="D223" s="227"/>
      <c r="E223" s="227"/>
      <c r="F223" s="227"/>
      <c r="G223" s="227"/>
      <c r="H223" s="227"/>
      <c r="I223" s="227"/>
    </row>
    <row r="224" spans="1:9" ht="27" customHeight="1">
      <c r="A224" s="227"/>
      <c r="B224" s="224"/>
      <c r="C224" s="224"/>
      <c r="D224" s="224"/>
      <c r="E224" s="224"/>
      <c r="F224" s="224"/>
      <c r="G224" s="224"/>
      <c r="H224" s="224"/>
      <c r="I224" s="224"/>
    </row>
  </sheetData>
  <mergeCells count="20">
    <mergeCell ref="D6:D7"/>
    <mergeCell ref="H6:I6"/>
    <mergeCell ref="E6:E7"/>
    <mergeCell ref="F6:F7"/>
    <mergeCell ref="G6:G7"/>
    <mergeCell ref="H1:I1"/>
    <mergeCell ref="A222:I222"/>
    <mergeCell ref="A223:I223"/>
    <mergeCell ref="A218:I218"/>
    <mergeCell ref="A219:I219"/>
    <mergeCell ref="A220:I220"/>
    <mergeCell ref="A221:I221"/>
    <mergeCell ref="A6:A7"/>
    <mergeCell ref="B6:B7"/>
    <mergeCell ref="C6:C7"/>
    <mergeCell ref="A192:I192"/>
    <mergeCell ref="A193:I193"/>
    <mergeCell ref="A194:I194"/>
    <mergeCell ref="A224:I224"/>
    <mergeCell ref="A195:I195"/>
  </mergeCells>
  <printOptions/>
  <pageMargins left="0.5905511811023623" right="0.1968503937007874" top="0.1968503937007874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eb</cp:lastModifiedBy>
  <cp:lastPrinted>2004-12-29T12:38:07Z</cp:lastPrinted>
  <dcterms:created xsi:type="dcterms:W3CDTF">2002-11-14T09:03:44Z</dcterms:created>
  <dcterms:modified xsi:type="dcterms:W3CDTF">2004-12-29T12:43:06Z</dcterms:modified>
  <cp:category/>
  <cp:version/>
  <cp:contentType/>
  <cp:contentStatus/>
</cp:coreProperties>
</file>