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<sst xmlns="http://schemas.openxmlformats.org/spreadsheetml/2006/main" count="1294" uniqueCount="485">
  <si>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</si>
  <si>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</si>
  <si>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</si>
  <si>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</si>
  <si>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</si>
  <si>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</si>
  <si>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</si>
  <si>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</si>
  <si>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</si>
  <si>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</si>
  <si>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</si>
  <si>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</si>
  <si>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</si>
  <si>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</si>
  <si>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</si>
  <si>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</si>
  <si>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</si>
  <si>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</si>
  <si>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9.</t>
  </si>
  <si>
    <t>w  złotych</t>
  </si>
  <si>
    <t>2008 r.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</si>
  <si>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</si>
  <si>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</si>
  <si>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</si>
  <si>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</si>
  <si>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</si>
  <si>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</si>
  <si>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</si>
  <si>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</si>
  <si>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</si>
  <si>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</si>
  <si>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</si>
  <si>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</si>
  <si>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</si>
  <si>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</si>
  <si>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</si>
  <si>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</si>
  <si>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</si>
  <si>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</si>
  <si>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</si>
  <si>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</si>
  <si>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</si>
  <si>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</si>
  <si>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</si>
  <si>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</si>
  <si>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</si>
  <si>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</si>
  <si>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</si>
  <si>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</si>
  <si>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</si>
  <si>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</si>
  <si>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</si>
  <si>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</si>
  <si>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</si>
  <si>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</si>
  <si>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</si>
  <si>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</si>
  <si>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</si>
  <si>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</si>
  <si>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</si>
  <si>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</si>
  <si>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</si>
  <si>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</si>
  <si>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</si>
  <si>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</si>
  <si>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</si>
  <si>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</si>
  <si>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</si>
  <si>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</si>
  <si>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</si>
  <si>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</si>
  <si>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</si>
  <si>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L.p.</t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</si>
  <si>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</si>
  <si>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</si>
  <si>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</si>
  <si>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</si>
  <si>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</si>
  <si>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</si>
  <si>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</si>
  <si>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</si>
  <si>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</si>
  <si>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</si>
  <si>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</si>
  <si>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</si>
  <si>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</si>
  <si>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</si>
  <si>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</si>
  <si>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</si>
  <si>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</si>
  <si>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</si>
  <si>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</si>
  <si>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</si>
  <si>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</si>
  <si>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</si>
  <si>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</si>
  <si>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</si>
  <si>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</si>
  <si>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</si>
  <si>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</si>
  <si>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</si>
  <si>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</si>
  <si>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</si>
  <si>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</si>
  <si>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</si>
  <si>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</si>
  <si>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</si>
  <si>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</si>
  <si>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</si>
  <si>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</si>
  <si>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</si>
  <si>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</si>
  <si>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</si>
  <si>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</si>
  <si>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</si>
  <si>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</si>
  <si>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</si>
  <si>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</si>
  <si>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</si>
  <si>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</si>
  <si>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</si>
  <si>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</si>
  <si>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</si>
  <si>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</si>
  <si>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</si>
  <si>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</si>
  <si>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</si>
  <si>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</si>
  <si>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</si>
  <si>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</si>
  <si>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</si>
  <si>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</si>
  <si>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</si>
  <si>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</si>
  <si>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</si>
  <si>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</si>
  <si>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</si>
  <si>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</si>
  <si>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</si>
  <si>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</si>
  <si>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</si>
  <si>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</si>
  <si>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</si>
  <si>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</si>
  <si>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</si>
  <si>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</si>
  <si>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</si>
  <si>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</si>
  <si>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</si>
  <si>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</si>
  <si>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</si>
  <si>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</si>
  <si>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</si>
  <si>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</si>
  <si>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</si>
  <si>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</si>
  <si>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</si>
  <si>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</si>
  <si>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</si>
  <si>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</si>
  <si>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</si>
  <si>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</si>
  <si>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</si>
  <si>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</si>
  <si>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</si>
  <si>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</si>
  <si>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</si>
  <si>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</si>
  <si>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</si>
  <si>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</si>
  <si>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</si>
  <si>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</si>
  <si>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</si>
  <si>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</si>
  <si>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</si>
  <si>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</si>
  <si>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</si>
  <si>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</si>
  <si>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</si>
  <si>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</si>
  <si>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</si>
  <si>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</si>
  <si>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</si>
  <si>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</si>
  <si>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</si>
  <si>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</si>
  <si>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</si>
  <si>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</si>
  <si>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</si>
  <si>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</si>
  <si>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</si>
  <si>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</si>
  <si>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</si>
  <si>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</si>
  <si>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</si>
  <si>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</si>
  <si>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</si>
  <si>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</si>
  <si>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</si>
  <si>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</si>
  <si>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</si>
  <si>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</si>
  <si>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</si>
  <si>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</si>
  <si>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</si>
  <si>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</si>
  <si>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</si>
  <si>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</si>
  <si>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</si>
  <si>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</si>
  <si>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</si>
  <si>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</si>
  <si>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</si>
  <si>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</si>
  <si>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</si>
  <si>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</si>
  <si>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</si>
  <si>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KULTURA FIZYCZNA I SPORT</t>
  </si>
  <si>
    <t>DOCHODY OGÓŁEM</t>
  </si>
  <si>
    <t>% 6:5</t>
  </si>
  <si>
    <t>01095</t>
  </si>
  <si>
    <t xml:space="preserve">dotacje otrzymane z funduszy celowych na finansowanie lub dofinansowanie kosztów realizacji inwestycji i zakupów inwestycyjnych jednostek sektora finansów publicznych </t>
  </si>
  <si>
    <t>80195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</si>
  <si>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</si>
  <si>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</si>
  <si>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</si>
  <si>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</si>
  <si>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</si>
  <si>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</si>
  <si>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</si>
  <si>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</si>
  <si>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</si>
  <si>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</si>
  <si>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</si>
  <si>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</si>
  <si>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</si>
  <si>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</si>
  <si>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</si>
  <si>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</si>
  <si>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</si>
  <si>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</si>
  <si>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</si>
  <si>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</si>
  <si>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</si>
  <si>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</si>
  <si>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</si>
  <si>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</si>
  <si>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</si>
  <si>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</si>
  <si>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</si>
  <si>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</si>
  <si>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</si>
  <si>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</si>
  <si>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</si>
  <si>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</si>
  <si>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</si>
  <si>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</si>
  <si>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</si>
  <si>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</si>
  <si>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</si>
  <si>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</si>
  <si>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</si>
  <si>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</si>
  <si>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</si>
  <si>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</si>
  <si>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</si>
  <si>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</si>
  <si>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</si>
  <si>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</si>
  <si>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</si>
  <si>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</si>
  <si>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</si>
  <si>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</si>
  <si>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</si>
  <si>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</si>
  <si>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</si>
  <si>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</si>
  <si>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</si>
  <si>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</si>
  <si>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</si>
  <si>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</si>
  <si>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</si>
  <si>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</si>
  <si>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</si>
  <si>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</si>
  <si>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</si>
  <si>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</si>
  <si>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</si>
  <si>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</si>
  <si>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</si>
  <si>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</si>
  <si>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</si>
  <si>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</si>
  <si>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</si>
  <si>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</si>
  <si>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</si>
  <si>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</si>
  <si>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</si>
  <si>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</si>
  <si>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</si>
  <si>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</si>
  <si>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</si>
  <si>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</si>
  <si>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</si>
  <si>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</si>
  <si>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</si>
  <si>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</si>
  <si>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</si>
  <si>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</si>
  <si>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</si>
  <si>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</si>
  <si>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</si>
  <si>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</si>
  <si>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</si>
  <si>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</si>
  <si>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</si>
  <si>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</si>
  <si>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</si>
  <si>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</si>
  <si>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</si>
  <si>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</si>
  <si>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</si>
  <si>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</si>
  <si>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</si>
  <si>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</si>
  <si>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</si>
  <si>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</si>
  <si>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</si>
  <si>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</si>
  <si>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</si>
  <si>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</si>
  <si>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</si>
  <si>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</si>
  <si>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</si>
  <si>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</si>
  <si>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</si>
  <si>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</si>
  <si>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</si>
  <si>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</si>
  <si>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</si>
  <si>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</si>
  <si>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</si>
  <si>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</si>
  <si>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</si>
  <si>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</si>
  <si>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</si>
  <si>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</si>
  <si>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Składki na ubezpieczenie zdrowotne opłacane za osoby pobierające niektóre świadczenia z pomocy społecznej oraz niektóre śwaidczenia rodzinne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</si>
  <si>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</si>
  <si>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</si>
  <si>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</si>
  <si>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</si>
  <si>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</si>
  <si>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</si>
  <si>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</si>
  <si>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</si>
  <si>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</si>
  <si>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</si>
  <si>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</si>
  <si>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</si>
  <si>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</si>
  <si>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</si>
  <si>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</si>
  <si>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</si>
  <si>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</si>
  <si>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</si>
  <si>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</si>
  <si>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</si>
  <si>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</si>
  <si>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</si>
  <si>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</si>
  <si>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</si>
  <si>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</si>
  <si>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</si>
  <si>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</si>
  <si>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</si>
  <si>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</si>
  <si>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6058 6059</t>
  </si>
  <si>
    <t>Wydatki w okresie realizacji Projektu (całkowita wartość Projektu) (6+7)</t>
  </si>
  <si>
    <t>Środki z budżetu krajowego</t>
  </si>
  <si>
    <t>2006 r.</t>
  </si>
  <si>
    <t>pożyczki i kredyty</t>
  </si>
  <si>
    <t>z tego: 2005r.</t>
  </si>
  <si>
    <t>1.4</t>
  </si>
  <si>
    <t>1.5</t>
  </si>
  <si>
    <t>1.7</t>
  </si>
  <si>
    <t>z tego 2007 r.</t>
  </si>
  <si>
    <t>2010 r.</t>
  </si>
  <si>
    <t>6269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</si>
  <si>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</si>
  <si>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</si>
  <si>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</si>
  <si>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 - LUTRY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</si>
  <si>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</si>
  <si>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</si>
  <si>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</si>
  <si>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</si>
  <si>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</si>
  <si>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</si>
  <si>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</si>
  <si>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Przewidywane wyk. 2007</t>
  </si>
  <si>
    <t>Plan 2008</t>
  </si>
  <si>
    <t>71004</t>
  </si>
  <si>
    <t>0960</t>
  </si>
  <si>
    <t>otrzymane spadki, zapisy i darowizny w postaci pieniężnej</t>
  </si>
  <si>
    <t>75108</t>
  </si>
  <si>
    <t>Wybory do sejmu i senatu</t>
  </si>
  <si>
    <t>2680</t>
  </si>
  <si>
    <t>zwrot utraconych dochodów z tytułu zwolnienia z podatku od nieruchomości</t>
  </si>
  <si>
    <t>01041</t>
  </si>
  <si>
    <t>Program Rozwoju Obszarów Wiejskich 2007 - 2013</t>
  </si>
  <si>
    <t>400</t>
  </si>
  <si>
    <t>40001</t>
  </si>
  <si>
    <t>WYTWARZANIE I ZAOPATRYWANIE W ENERGIĘ ELEKTRYCZNĄ, GAZ I WODĘ</t>
  </si>
  <si>
    <t>Dostarczanie ciepła</t>
  </si>
  <si>
    <t>0490</t>
  </si>
  <si>
    <t>wpływy z opłat za wydawanie zezwoleń na sprzedaż alkoholu</t>
  </si>
  <si>
    <t>wpływy z innych lokalnych opłat pobieranych przez jednostki samorządu terytorialnego na podstawie
odrębnych ustaw - za wpis (zmiany) do ewidencji działalności gospodarczej, opłaty planistyczne i adiacenckie</t>
  </si>
  <si>
    <t>2910</t>
  </si>
  <si>
    <t>wpływy ze zwrotu dotacji wykorzystanych niezgodnie z przeznaczeniem lub pobranych w nadmiernej wysokości</t>
  </si>
  <si>
    <t>Wydatki budżetu gminy na  2008 r.</t>
  </si>
  <si>
    <t>10.</t>
  </si>
  <si>
    <t>11.</t>
  </si>
  <si>
    <t>12.</t>
  </si>
  <si>
    <t>13.</t>
  </si>
  <si>
    <t>3039</t>
  </si>
  <si>
    <t>90003</t>
  </si>
  <si>
    <t>Oczyszczanie miast i wsi</t>
  </si>
  <si>
    <t>90004</t>
  </si>
  <si>
    <t>Utrzymanie zieleni w miastach i gminach</t>
  </si>
  <si>
    <t>różne wydatki na rzecz osób fizycznych - diety sołtysów</t>
  </si>
  <si>
    <t>różne wydatki na rzecz osób fizycznych - diety radnych</t>
  </si>
  <si>
    <t>4280</t>
  </si>
  <si>
    <t>zakup usług zdrowotnych</t>
  </si>
  <si>
    <t>75421</t>
  </si>
  <si>
    <t>Zarządzanie kryzysowe</t>
  </si>
  <si>
    <t>80148</t>
  </si>
  <si>
    <t>Stołówki szkolne</t>
  </si>
  <si>
    <t>4500</t>
  </si>
  <si>
    <t>z tego</t>
  </si>
  <si>
    <t>bieżące</t>
  </si>
  <si>
    <t>majątkowe</t>
  </si>
  <si>
    <t>4420</t>
  </si>
  <si>
    <t>podróże służbowe zagraniczne</t>
  </si>
  <si>
    <t>zwrot dotacji wykorzystanych niezgodnie z przeznaczeniem lub pobranych w nadmiernej wysokości</t>
  </si>
  <si>
    <t xml:space="preserve">wpływy z usług </t>
  </si>
  <si>
    <t>75403</t>
  </si>
  <si>
    <t>Jednostki terenowe policji</t>
  </si>
  <si>
    <t>6650</t>
  </si>
  <si>
    <t>wpłaty gmin i powiatów na rzecz innych jednostek samorządu terytorialnego oraz związków gmin lub związków powiatów na dofinansowanie zadań inwestycyjnych i zakupów inwestycyjnych</t>
  </si>
  <si>
    <t>pozostałe podatki na rzecz budżetów jednostek samorządu terytorialnego</t>
  </si>
  <si>
    <t xml:space="preserve">A.    
B.
C.
... </t>
  </si>
  <si>
    <t>rok budżetowy 2008 (8+9+10+11)</t>
  </si>
  <si>
    <t>Limity wydatków na wieloletnie programy inwestycyjne w latach 2008 - 2010</t>
  </si>
  <si>
    <t xml:space="preserve">Urząd Gminy (nakłady 2008 - 12.000,00zł; 2009 - 288.000,00zł, co stanowi łącznie 300.000,00zł, w tym PROW 2007-2013 75% - 225.000,00zł; śr. własne - 75.000,00zł)  </t>
  </si>
  <si>
    <t xml:space="preserve">Urząd Gminy (nakłady 2008 - 50.000,00zł; 2009 - 100.000,00zł, co stanowi łącznie 150.000,00zł, w tym PROW 2007-2013 75% - 112.500,00zł; śr. własne - 37.500,00zł)  </t>
  </si>
  <si>
    <t>Budowa sieci wodociągowej i kanalizacji sanitarnej Tejstymy-Lutry (2005 - 2009)</t>
  </si>
  <si>
    <t>6050 6058 6059</t>
  </si>
  <si>
    <t>Budowa oraz wyposażenie infrastruktury edukacyjno - sportowej w Kolnie - etap I (2008-2009)</t>
  </si>
  <si>
    <t>Urząd Gminy (nakłady 2008 - 887.840,00zł, 2009 - 1.152.000,00zł, co stanowi łacznie 2.039.840,00zł, w tym RPO - 75% kosztów kwalif.)</t>
  </si>
  <si>
    <t>Dofinansowanie projektu "System zagospodarowania odpadów komunalnych w Olsztynie. Budowa Zakładu Unieszkodliwiania Odpadów" (2008-2011)</t>
  </si>
  <si>
    <t xml:space="preserve">Urząd Gminy  (nakłady 2008 - 100.000,00zł, 2009 - 125.000,00zł, 2010 - 148.000,00 zł, 2011 - 125.000,00zł, co stanowi łącznie 498.000,00zł) </t>
  </si>
  <si>
    <t>Klasyfikacja (dział, rozdział paragraf)</t>
  </si>
  <si>
    <t xml:space="preserve">Wydatki* na programy i projekty realizowane ze środków pochodzących z funduszy strukturalnych i Funduszu Spójności </t>
  </si>
  <si>
    <t>ODNOWA I ROZWÓJ WSI</t>
  </si>
  <si>
    <t>z tego 2008 r.</t>
  </si>
  <si>
    <t>2011r.</t>
  </si>
  <si>
    <t>REGIONALNY PROGRAM OPERACYJNY</t>
  </si>
  <si>
    <t xml:space="preserve">Budowa oraz wyposażenie infrastruktury edukacyjno - sportowej w Kolnie - etap I </t>
  </si>
  <si>
    <t>dotacje rozwojowe</t>
  </si>
  <si>
    <t>Plany zagospodarowania przestrzennego</t>
  </si>
  <si>
    <t>Adaptacja połączona z remontem świetlicy wiejskiej i strażnicy OSP, wyposażenie świetlicy, remont drogi i chodnika, urządzenie terenów rekreacyjnych i sportowych w Kruzach (2008-2009)</t>
  </si>
  <si>
    <t>Remont i wyposażenie świetlicy wiejskiej, urządzenie terenów rekreacyjnych i sportowych w Rynie Reszelskim (2008-2009)</t>
  </si>
  <si>
    <t>Adaptacja połączona z remontem świetlicy wiejskiej i strażnicy OSP, wyposażenie świetlicy, remont drogi i chodnika, urządzenie terenów rekreacyjnych i sportowych w Kruzach</t>
  </si>
  <si>
    <t>Remont i wyposażenie świetlicy wiejskiej, urządzenie terenów rekreacyjnych i sportowych w Rynie Reszelskim</t>
  </si>
  <si>
    <t>Zwiększenia</t>
  </si>
  <si>
    <t>Zmniejszenia</t>
  </si>
  <si>
    <t>Plan po zmianach</t>
  </si>
  <si>
    <t xml:space="preserve">Plan na 2008 r. 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</si>
  <si>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</si>
  <si>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</si>
  <si>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</si>
  <si>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 xml:space="preserve">A.      
B.
C.10 000,00
... </t>
  </si>
  <si>
    <t>Dochody budżetu gminy na 2008 r.</t>
  </si>
  <si>
    <t>Urząd Gminy (nakłady 2005 - 16.000,00zł, 2007 - 57,00zł, 2008 - 55.632,00zł, 2009 - 2.078.617,00zł co stanowi łącznie 2.150.306,00zł, w tym PROW 2007-2013 75% kosztów kwalif.)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</si>
</sst>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2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6" xfId="0" applyNumberFormat="1" applyFont="1" applyBorder="1" applyAlignment="1">
      <alignment horizontal="right"/>
    </xf>
    <xf numFmtId="10" fontId="8" fillId="3" borderId="15" xfId="0" applyNumberFormat="1" applyFont="1" applyFill="1" applyBorder="1" applyAlignment="1">
      <alignment horizontal="right"/>
    </xf>
    <xf numFmtId="49" fontId="19" fillId="5" borderId="17" xfId="0" applyNumberFormat="1" applyFont="1" applyFill="1" applyBorder="1" applyAlignment="1">
      <alignment horizontal="center"/>
    </xf>
    <xf numFmtId="49" fontId="19" fillId="5" borderId="18" xfId="0" applyNumberFormat="1" applyFont="1" applyFill="1" applyBorder="1" applyAlignment="1">
      <alignment horizontal="center"/>
    </xf>
    <xf numFmtId="0" fontId="19" fillId="5" borderId="18" xfId="0" applyFont="1" applyFill="1" applyBorder="1" applyAlignment="1">
      <alignment wrapText="1"/>
    </xf>
    <xf numFmtId="10" fontId="19" fillId="5" borderId="19" xfId="0" applyNumberFormat="1" applyFont="1" applyFill="1" applyBorder="1" applyAlignment="1">
      <alignment horizontal="right"/>
    </xf>
    <xf numFmtId="49" fontId="19" fillId="5" borderId="20" xfId="0" applyNumberFormat="1" applyFont="1" applyFill="1" applyBorder="1" applyAlignment="1">
      <alignment horizontal="center"/>
    </xf>
    <xf numFmtId="49" fontId="19" fillId="5" borderId="7" xfId="0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center"/>
    </xf>
    <xf numFmtId="49" fontId="19" fillId="5" borderId="21" xfId="0" applyNumberFormat="1" applyFont="1" applyFill="1" applyBorder="1" applyAlignment="1">
      <alignment horizontal="center"/>
    </xf>
    <xf numFmtId="49" fontId="19" fillId="5" borderId="22" xfId="0" applyNumberFormat="1" applyFont="1" applyFill="1" applyBorder="1" applyAlignment="1">
      <alignment horizontal="left"/>
    </xf>
    <xf numFmtId="49" fontId="19" fillId="5" borderId="23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wrapText="1"/>
    </xf>
    <xf numFmtId="10" fontId="19" fillId="5" borderId="15" xfId="0" applyNumberFormat="1" applyFont="1" applyFill="1" applyBorder="1" applyAlignment="1">
      <alignment horizontal="right"/>
    </xf>
    <xf numFmtId="0" fontId="19" fillId="5" borderId="18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19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49" fontId="19" fillId="5" borderId="1" xfId="0" applyNumberFormat="1" applyFont="1" applyFill="1" applyBorder="1" applyAlignment="1">
      <alignment horizontal="left"/>
    </xf>
    <xf numFmtId="49" fontId="19" fillId="5" borderId="7" xfId="0" applyNumberFormat="1" applyFont="1" applyFill="1" applyBorder="1" applyAlignment="1">
      <alignment horizontal="left"/>
    </xf>
    <xf numFmtId="0" fontId="19" fillId="5" borderId="23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/>
    </xf>
    <xf numFmtId="0" fontId="19" fillId="5" borderId="20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8" fontId="19" fillId="0" borderId="2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20" fillId="0" borderId="2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8" fontId="20" fillId="0" borderId="18" xfId="0" applyNumberFormat="1" applyFont="1" applyBorder="1" applyAlignment="1">
      <alignment horizontal="center"/>
    </xf>
    <xf numFmtId="49" fontId="19" fillId="5" borderId="23" xfId="0" applyNumberFormat="1" applyFont="1" applyFill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49" fontId="19" fillId="5" borderId="23" xfId="0" applyNumberFormat="1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9" fillId="5" borderId="9" xfId="0" applyNumberFormat="1" applyFont="1" applyFill="1" applyBorder="1" applyAlignment="1">
      <alignment horizontal="center"/>
    </xf>
    <xf numFmtId="49" fontId="19" fillId="5" borderId="25" xfId="0" applyNumberFormat="1" applyFont="1" applyFill="1" applyBorder="1" applyAlignment="1">
      <alignment wrapText="1"/>
    </xf>
    <xf numFmtId="49" fontId="19" fillId="5" borderId="20" xfId="0" applyNumberFormat="1" applyFont="1" applyFill="1" applyBorder="1" applyAlignment="1">
      <alignment/>
    </xf>
    <xf numFmtId="168" fontId="20" fillId="0" borderId="20" xfId="0" applyNumberFormat="1" applyFont="1" applyBorder="1" applyAlignment="1">
      <alignment horizontal="center"/>
    </xf>
    <xf numFmtId="0" fontId="15" fillId="6" borderId="26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9" fillId="6" borderId="27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6" borderId="23" xfId="0" applyNumberFormat="1" applyFont="1" applyFill="1" applyBorder="1" applyAlignment="1">
      <alignment/>
    </xf>
    <xf numFmtId="49" fontId="19" fillId="0" borderId="28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9" fontId="20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49" fontId="20" fillId="0" borderId="6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20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5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9" fillId="5" borderId="1" xfId="0" applyNumberFormat="1" applyFont="1" applyFill="1" applyBorder="1" applyAlignment="1">
      <alignment horizontal="center"/>
    </xf>
    <xf numFmtId="49" fontId="19" fillId="5" borderId="23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9" fillId="0" borderId="5" xfId="0" applyNumberFormat="1" applyFont="1" applyFill="1" applyBorder="1" applyAlignment="1">
      <alignment horizontal="center"/>
    </xf>
    <xf numFmtId="49" fontId="19" fillId="6" borderId="23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9" fillId="6" borderId="7" xfId="0" applyNumberFormat="1" applyFont="1" applyFill="1" applyBorder="1" applyAlignment="1">
      <alignment horizontal="center"/>
    </xf>
    <xf numFmtId="49" fontId="19" fillId="6" borderId="20" xfId="0" applyNumberFormat="1" applyFont="1" applyFill="1" applyBorder="1" applyAlignment="1">
      <alignment/>
    </xf>
    <xf numFmtId="49" fontId="19" fillId="5" borderId="23" xfId="0" applyNumberFormat="1" applyFont="1" applyFill="1" applyBorder="1" applyAlignment="1">
      <alignment/>
    </xf>
    <xf numFmtId="49" fontId="19" fillId="6" borderId="28" xfId="0" applyNumberFormat="1" applyFont="1" applyFill="1" applyBorder="1" applyAlignment="1">
      <alignment horizontal="center"/>
    </xf>
    <xf numFmtId="49" fontId="19" fillId="6" borderId="25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center"/>
    </xf>
    <xf numFmtId="49" fontId="19" fillId="6" borderId="25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9" fillId="5" borderId="7" xfId="0" applyNumberFormat="1" applyFont="1" applyFill="1" applyBorder="1" applyAlignment="1">
      <alignment horizontal="center"/>
    </xf>
    <xf numFmtId="49" fontId="19" fillId="5" borderId="20" xfId="0" applyNumberFormat="1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6" borderId="27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6" borderId="23" xfId="0" applyNumberFormat="1" applyFont="1" applyFill="1" applyBorder="1" applyAlignment="1">
      <alignment/>
    </xf>
    <xf numFmtId="49" fontId="19" fillId="0" borderId="28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/>
    </xf>
    <xf numFmtId="49" fontId="19" fillId="6" borderId="27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vertical="center"/>
    </xf>
    <xf numFmtId="49" fontId="19" fillId="5" borderId="1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11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18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10" fillId="2" borderId="1" xfId="18" applyFont="1" applyFill="1" applyBorder="1" applyAlignment="1">
      <alignment horizontal="center"/>
      <protection/>
    </xf>
    <xf numFmtId="0" fontId="10" fillId="2" borderId="1" xfId="18" applyFont="1" applyFill="1" applyBorder="1" applyAlignment="1">
      <alignment wrapText="1"/>
      <protection/>
    </xf>
    <xf numFmtId="3" fontId="10" fillId="2" borderId="1" xfId="18" applyNumberFormat="1" applyFont="1" applyFill="1" applyBorder="1">
      <alignment/>
      <protection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1" xfId="18" applyFont="1" applyBorder="1">
      <alignment/>
      <protection/>
    </xf>
    <xf numFmtId="0" fontId="11" fillId="0" borderId="25" xfId="18" applyFont="1" applyBorder="1" applyAlignment="1">
      <alignment horizontal="center"/>
      <protection/>
    </xf>
    <xf numFmtId="0" fontId="11" fillId="6" borderId="1" xfId="18" applyFont="1" applyFill="1" applyBorder="1">
      <alignment/>
      <protection/>
    </xf>
    <xf numFmtId="168" fontId="22" fillId="0" borderId="9" xfId="18" applyNumberFormat="1" applyFont="1" applyBorder="1" applyAlignment="1">
      <alignment horizontal="center" wrapText="1"/>
      <protection/>
    </xf>
    <xf numFmtId="3" fontId="10" fillId="6" borderId="1" xfId="18" applyNumberFormat="1" applyFont="1" applyFill="1" applyBorder="1">
      <alignment/>
      <protection/>
    </xf>
    <xf numFmtId="3" fontId="11" fillId="0" borderId="1" xfId="18" applyNumberFormat="1" applyFont="1" applyBorder="1" applyAlignment="1">
      <alignment horizontal="right"/>
      <protection/>
    </xf>
    <xf numFmtId="3" fontId="11" fillId="0" borderId="9" xfId="18" applyNumberFormat="1" applyFont="1" applyBorder="1" applyAlignment="1">
      <alignment horizontal="right"/>
      <protection/>
    </xf>
    <xf numFmtId="3" fontId="11" fillId="0" borderId="9" xfId="18" applyNumberFormat="1" applyFont="1" applyBorder="1" applyAlignment="1">
      <alignment horizontal="right"/>
      <protection/>
    </xf>
    <xf numFmtId="49" fontId="10" fillId="0" borderId="22" xfId="18" applyNumberFormat="1" applyFont="1" applyBorder="1" applyAlignment="1">
      <alignment horizontal="center"/>
      <protection/>
    </xf>
    <xf numFmtId="3" fontId="11" fillId="0" borderId="22" xfId="18" applyNumberFormat="1" applyFont="1" applyBorder="1" applyAlignment="1">
      <alignment horizontal="right"/>
      <protection/>
    </xf>
    <xf numFmtId="3" fontId="11" fillId="0" borderId="22" xfId="18" applyNumberFormat="1" applyFont="1" applyBorder="1" applyAlignment="1">
      <alignment horizontal="right"/>
      <protection/>
    </xf>
    <xf numFmtId="49" fontId="11" fillId="0" borderId="22" xfId="18" applyNumberFormat="1" applyFont="1" applyBorder="1" applyAlignment="1">
      <alignment horizontal="center"/>
      <protection/>
    </xf>
    <xf numFmtId="3" fontId="11" fillId="0" borderId="22" xfId="18" applyNumberFormat="1" applyFont="1" applyBorder="1" applyAlignment="1">
      <alignment horizontal="center"/>
      <protection/>
    </xf>
    <xf numFmtId="49" fontId="11" fillId="0" borderId="7" xfId="18" applyNumberFormat="1" applyFont="1" applyBorder="1" applyAlignment="1">
      <alignment horizontal="center"/>
      <protection/>
    </xf>
    <xf numFmtId="3" fontId="11" fillId="0" borderId="1" xfId="18" applyNumberFormat="1" applyFont="1" applyBorder="1">
      <alignment/>
      <protection/>
    </xf>
    <xf numFmtId="3" fontId="11" fillId="0" borderId="7" xfId="18" applyNumberFormat="1" applyFont="1" applyBorder="1" applyAlignment="1">
      <alignment horizontal="center"/>
      <protection/>
    </xf>
    <xf numFmtId="1" fontId="22" fillId="0" borderId="9" xfId="18" applyNumberFormat="1" applyFont="1" applyBorder="1" applyAlignment="1">
      <alignment horizontal="center" wrapText="1"/>
      <protection/>
    </xf>
    <xf numFmtId="0" fontId="11" fillId="0" borderId="1" xfId="18" applyFont="1" applyBorder="1" applyAlignment="1">
      <alignment horizontal="center"/>
      <protection/>
    </xf>
    <xf numFmtId="0" fontId="10" fillId="2" borderId="1" xfId="18" applyFont="1" applyFill="1" applyBorder="1">
      <alignment/>
      <protection/>
    </xf>
    <xf numFmtId="0" fontId="10" fillId="2" borderId="23" xfId="18" applyFont="1" applyFill="1" applyBorder="1" applyAlignment="1">
      <alignment horizontal="center"/>
      <protection/>
    </xf>
    <xf numFmtId="0" fontId="10" fillId="2" borderId="30" xfId="18" applyFont="1" applyFill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11" fillId="0" borderId="9" xfId="18" applyFont="1" applyBorder="1" applyAlignment="1">
      <alignment horizontal="center"/>
      <protection/>
    </xf>
    <xf numFmtId="0" fontId="11" fillId="0" borderId="22" xfId="18" applyFont="1" applyBorder="1" applyAlignment="1">
      <alignment horizontal="center"/>
      <protection/>
    </xf>
    <xf numFmtId="0" fontId="11" fillId="0" borderId="7" xfId="18" applyFont="1" applyBorder="1" applyAlignment="1">
      <alignment horizontal="center"/>
      <protection/>
    </xf>
    <xf numFmtId="0" fontId="11" fillId="0" borderId="23" xfId="18" applyFont="1" applyBorder="1" applyAlignment="1">
      <alignment horizontal="center"/>
      <protection/>
    </xf>
    <xf numFmtId="0" fontId="11" fillId="0" borderId="11" xfId="18" applyFont="1" applyBorder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49" fontId="8" fillId="2" borderId="27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0" fillId="2" borderId="23" xfId="0" applyNumberFormat="1" applyFont="1" applyFill="1" applyBorder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2" fillId="2" borderId="4" xfId="0" applyNumberFormat="1" applyFont="1" applyFill="1" applyBorder="1" applyAlignment="1">
      <alignment horizontal="right"/>
    </xf>
    <xf numFmtId="4" fontId="19" fillId="5" borderId="18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9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19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19" fillId="5" borderId="1" xfId="0" applyNumberFormat="1" applyFont="1" applyFill="1" applyBorder="1" applyAlignment="1">
      <alignment/>
    </xf>
    <xf numFmtId="4" fontId="19" fillId="5" borderId="18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right"/>
    </xf>
    <xf numFmtId="4" fontId="19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19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19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15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" fontId="19" fillId="5" borderId="15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19" fillId="5" borderId="7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19" fillId="6" borderId="9" xfId="0" applyNumberFormat="1" applyFont="1" applyFill="1" applyBorder="1" applyAlignment="1">
      <alignment horizontal="right"/>
    </xf>
    <xf numFmtId="4" fontId="19" fillId="2" borderId="30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15" xfId="0" applyNumberFormat="1" applyFont="1" applyFill="1" applyBorder="1" applyAlignment="1">
      <alignment/>
    </xf>
    <xf numFmtId="4" fontId="19" fillId="6" borderId="14" xfId="0" applyNumberFormat="1" applyFont="1" applyFill="1" applyBorder="1" applyAlignment="1">
      <alignment horizontal="right"/>
    </xf>
    <xf numFmtId="4" fontId="19" fillId="5" borderId="1" xfId="0" applyNumberFormat="1" applyFont="1" applyFill="1" applyBorder="1" applyAlignment="1">
      <alignment vertical="center"/>
    </xf>
    <xf numFmtId="4" fontId="19" fillId="6" borderId="7" xfId="0" applyNumberFormat="1" applyFont="1" applyFill="1" applyBorder="1" applyAlignment="1">
      <alignment horizontal="right"/>
    </xf>
    <xf numFmtId="4" fontId="19" fillId="5" borderId="9" xfId="0" applyNumberFormat="1" applyFont="1" applyFill="1" applyBorder="1" applyAlignment="1">
      <alignment horizontal="right"/>
    </xf>
    <xf numFmtId="4" fontId="20" fillId="6" borderId="4" xfId="0" applyNumberFormat="1" applyFont="1" applyFill="1" applyBorder="1" applyAlignment="1">
      <alignment horizontal="right"/>
    </xf>
    <xf numFmtId="4" fontId="8" fillId="6" borderId="4" xfId="0" applyNumberFormat="1" applyFont="1" applyFill="1" applyBorder="1" applyAlignment="1">
      <alignment vertical="center"/>
    </xf>
    <xf numFmtId="4" fontId="8" fillId="6" borderId="33" xfId="0" applyNumberFormat="1" applyFont="1" applyFill="1" applyBorder="1" applyAlignment="1">
      <alignment vertical="center"/>
    </xf>
    <xf numFmtId="49" fontId="8" fillId="0" borderId="2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4" fontId="7" fillId="5" borderId="7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wrapText="1"/>
    </xf>
    <xf numFmtId="4" fontId="8" fillId="0" borderId="9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6" borderId="1" xfId="0" applyNumberFormat="1" applyFont="1" applyFill="1" applyBorder="1" applyAlignment="1">
      <alignment horizontal="right"/>
    </xf>
    <xf numFmtId="4" fontId="7" fillId="7" borderId="18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/>
    </xf>
    <xf numFmtId="4" fontId="7" fillId="7" borderId="34" xfId="0" applyNumberFormat="1" applyFont="1" applyFill="1" applyBorder="1" applyAlignment="1">
      <alignment/>
    </xf>
    <xf numFmtId="4" fontId="7" fillId="7" borderId="1" xfId="0" applyNumberFormat="1" applyFont="1" applyFill="1" applyBorder="1" applyAlignment="1">
      <alignment/>
    </xf>
    <xf numFmtId="4" fontId="8" fillId="0" borderId="9" xfId="0" applyNumberFormat="1" applyFont="1" applyBorder="1" applyAlignment="1">
      <alignment/>
    </xf>
    <xf numFmtId="10" fontId="20" fillId="0" borderId="35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8" fillId="2" borderId="15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0" fillId="5" borderId="15" xfId="0" applyNumberFormat="1" applyFont="1" applyFill="1" applyBorder="1" applyAlignment="1">
      <alignment wrapText="1"/>
    </xf>
    <xf numFmtId="168" fontId="20" fillId="0" borderId="7" xfId="0" applyNumberFormat="1" applyFont="1" applyBorder="1" applyAlignment="1">
      <alignment horizontal="center"/>
    </xf>
    <xf numFmtId="4" fontId="19" fillId="2" borderId="1" xfId="0" applyNumberFormat="1" applyFont="1" applyFill="1" applyBorder="1" applyAlignment="1">
      <alignment horizontal="right"/>
    </xf>
    <xf numFmtId="49" fontId="20" fillId="0" borderId="5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49" fontId="20" fillId="5" borderId="25" xfId="0" applyNumberFormat="1" applyFont="1" applyFill="1" applyBorder="1" applyAlignment="1">
      <alignment wrapText="1"/>
    </xf>
    <xf numFmtId="4" fontId="20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wrapText="1"/>
    </xf>
    <xf numFmtId="4" fontId="8" fillId="5" borderId="15" xfId="0" applyNumberFormat="1" applyFont="1" applyFill="1" applyBorder="1" applyAlignment="1">
      <alignment wrapText="1"/>
    </xf>
    <xf numFmtId="49" fontId="20" fillId="5" borderId="1" xfId="0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/>
    </xf>
    <xf numFmtId="49" fontId="20" fillId="5" borderId="23" xfId="0" applyNumberFormat="1" applyFont="1" applyFill="1" applyBorder="1" applyAlignment="1">
      <alignment wrapText="1"/>
    </xf>
    <xf numFmtId="49" fontId="20" fillId="0" borderId="28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/>
    </xf>
    <xf numFmtId="4" fontId="20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wrapText="1"/>
    </xf>
    <xf numFmtId="4" fontId="8" fillId="5" borderId="15" xfId="0" applyNumberFormat="1" applyFont="1" applyFill="1" applyBorder="1" applyAlignment="1">
      <alignment wrapText="1"/>
    </xf>
    <xf numFmtId="49" fontId="20" fillId="5" borderId="23" xfId="0" applyNumberFormat="1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/>
    </xf>
    <xf numFmtId="10" fontId="4" fillId="2" borderId="33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10" fontId="4" fillId="4" borderId="33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0" fontId="20" fillId="2" borderId="7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168" fontId="19" fillId="2" borderId="34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2" borderId="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0" fontId="19" fillId="2" borderId="32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49" fontId="20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8" fontId="19" fillId="6" borderId="3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19" fillId="6" borderId="4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1" xfId="0" applyBorder="1" applyAlignment="1">
      <alignment wrapText="1"/>
    </xf>
    <xf numFmtId="0" fontId="19" fillId="6" borderId="34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21" fillId="0" borderId="1" xfId="18" applyFont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vertical="center"/>
      <protection/>
    </xf>
    <xf numFmtId="3" fontId="10" fillId="2" borderId="23" xfId="18" applyNumberFormat="1" applyFont="1" applyFill="1" applyBorder="1" applyAlignment="1">
      <alignment horizontal="center"/>
      <protection/>
    </xf>
    <xf numFmtId="3" fontId="10" fillId="2" borderId="30" xfId="18" applyNumberFormat="1" applyFont="1" applyFill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0" xfId="18" applyFont="1" applyAlignment="1">
      <alignment horizontal="center"/>
      <protection/>
    </xf>
    <xf numFmtId="0" fontId="2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1" fillId="0" borderId="25" xfId="18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0" fillId="0" borderId="20" xfId="18" applyFont="1" applyBorder="1" applyAlignment="1">
      <alignment horizontal="center" wrapText="1"/>
      <protection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0" fillId="0" borderId="9" xfId="18" applyNumberFormat="1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0" fontId="10" fillId="0" borderId="20" xfId="18" applyFont="1" applyBorder="1" applyAlignment="1">
      <alignment horizontal="center"/>
      <protection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9" xfId="18" applyFont="1" applyBorder="1" applyAlignment="1">
      <alignment horizontal="center" vertical="center"/>
      <protection/>
    </xf>
    <xf numFmtId="0" fontId="11" fillId="0" borderId="22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9" xfId="18" applyFont="1" applyBorder="1" applyAlignment="1">
      <alignment/>
      <protection/>
    </xf>
    <xf numFmtId="0" fontId="0" fillId="0" borderId="22" xfId="0" applyBorder="1" applyAlignment="1">
      <alignment/>
    </xf>
    <xf numFmtId="0" fontId="10" fillId="2" borderId="23" xfId="18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10" fillId="2" borderId="30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workbookViewId="0" topLeftCell="A1">
      <selection activeCell="D159" sqref="D159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4.75390625" style="0" customWidth="1"/>
    <col min="4" max="4" width="31.25390625" style="0" customWidth="1"/>
    <col min="5" max="5" width="13.75390625" style="0" hidden="1" customWidth="1"/>
    <col min="6" max="6" width="12.25390625" style="0" customWidth="1"/>
    <col min="7" max="7" width="13.375" style="0" hidden="1" customWidth="1"/>
    <col min="8" max="8" width="11.375" style="0" hidden="1" customWidth="1"/>
    <col min="9" max="9" width="10.25390625" style="0" hidden="1" customWidth="1"/>
    <col min="10" max="10" width="11.00390625" style="0" customWidth="1"/>
    <col min="11" max="11" width="11.625" style="0" customWidth="1"/>
    <col min="12" max="12" width="12.00390625" style="0" customWidth="1"/>
  </cols>
  <sheetData>
    <row r="1" spans="1:12" ht="16.5" customHeight="1">
      <c r="A1" s="363" t="s">
        <v>483</v>
      </c>
      <c r="B1" s="363"/>
      <c r="C1" s="363"/>
      <c r="D1" s="363"/>
      <c r="E1" s="363"/>
      <c r="F1" s="363"/>
      <c r="G1" s="364"/>
      <c r="H1" s="364"/>
      <c r="I1" s="364"/>
      <c r="J1" s="364"/>
      <c r="K1" s="364"/>
      <c r="L1" s="364"/>
    </row>
    <row r="2" ht="12.75" hidden="1"/>
    <row r="3" ht="12" customHeight="1" thickBot="1">
      <c r="G3" s="8" t="s">
        <v>19</v>
      </c>
    </row>
    <row r="4" spans="1:12" s="13" customFormat="1" ht="19.5" customHeight="1">
      <c r="A4" s="370" t="s">
        <v>74</v>
      </c>
      <c r="B4" s="372" t="s">
        <v>15</v>
      </c>
      <c r="C4" s="372" t="s">
        <v>2</v>
      </c>
      <c r="D4" s="372" t="s">
        <v>3</v>
      </c>
      <c r="E4" s="372" t="s">
        <v>400</v>
      </c>
      <c r="F4" s="361" t="s">
        <v>401</v>
      </c>
      <c r="G4" s="373" t="s">
        <v>439</v>
      </c>
      <c r="H4" s="374"/>
      <c r="I4" s="368" t="s">
        <v>219</v>
      </c>
      <c r="J4" s="361" t="s">
        <v>475</v>
      </c>
      <c r="K4" s="361" t="s">
        <v>476</v>
      </c>
      <c r="L4" s="361" t="s">
        <v>477</v>
      </c>
    </row>
    <row r="5" spans="1:12" ht="19.5" customHeight="1" thickBot="1">
      <c r="A5" s="371"/>
      <c r="B5" s="362"/>
      <c r="C5" s="362"/>
      <c r="D5" s="362"/>
      <c r="E5" s="362"/>
      <c r="F5" s="362"/>
      <c r="G5" s="298" t="s">
        <v>440</v>
      </c>
      <c r="H5" s="298" t="s">
        <v>441</v>
      </c>
      <c r="I5" s="369"/>
      <c r="J5" s="362"/>
      <c r="K5" s="362"/>
      <c r="L5" s="362"/>
    </row>
    <row r="6" spans="1:12" ht="12.75" customHeight="1" thickBot="1">
      <c r="A6" s="94" t="s">
        <v>5</v>
      </c>
      <c r="B6" s="95" t="s">
        <v>6</v>
      </c>
      <c r="C6" s="96" t="s">
        <v>7</v>
      </c>
      <c r="D6" s="96" t="s">
        <v>0</v>
      </c>
      <c r="E6" s="96" t="s">
        <v>9</v>
      </c>
      <c r="F6" s="97" t="s">
        <v>9</v>
      </c>
      <c r="G6" s="310" t="s">
        <v>11</v>
      </c>
      <c r="H6" s="310" t="s">
        <v>12</v>
      </c>
      <c r="I6" s="309" t="s">
        <v>18</v>
      </c>
      <c r="J6" s="97" t="s">
        <v>10</v>
      </c>
      <c r="K6" s="97" t="s">
        <v>11</v>
      </c>
      <c r="L6" s="97" t="s">
        <v>12</v>
      </c>
    </row>
    <row r="7" spans="1:12" ht="15.75" thickBot="1">
      <c r="A7" s="16" t="s">
        <v>75</v>
      </c>
      <c r="B7" s="17"/>
      <c r="C7" s="18"/>
      <c r="D7" s="19" t="s">
        <v>76</v>
      </c>
      <c r="E7" s="239">
        <f>SUM(E8+E13+E15+E18)</f>
        <v>880257.49</v>
      </c>
      <c r="F7" s="345">
        <f>SUM(F15)</f>
        <v>958000</v>
      </c>
      <c r="G7" s="346">
        <f>SUM(G8+G13+G15+G18)</f>
        <v>0</v>
      </c>
      <c r="H7" s="346">
        <f>SUM(H8+H13+H15+H18)</f>
        <v>963000</v>
      </c>
      <c r="I7" s="347">
        <f aca="true" t="shared" si="0" ref="I7:I13">SUM(F7/E7)</f>
        <v>1.088317919339715</v>
      </c>
      <c r="J7" s="345">
        <f>SUM(J15)</f>
        <v>0</v>
      </c>
      <c r="K7" s="345">
        <f>SUM(K15)</f>
        <v>920500</v>
      </c>
      <c r="L7" s="345">
        <f>SUM(L15)</f>
        <v>37500</v>
      </c>
    </row>
    <row r="8" spans="1:12" ht="24" hidden="1">
      <c r="A8" s="20"/>
      <c r="B8" s="69" t="s">
        <v>77</v>
      </c>
      <c r="C8" s="70"/>
      <c r="D8" s="71" t="s">
        <v>78</v>
      </c>
      <c r="E8" s="240">
        <f>SUM(E9:E12)</f>
        <v>409784.36</v>
      </c>
      <c r="F8" s="240">
        <f>SUM(F9:F12)</f>
        <v>0</v>
      </c>
      <c r="G8" s="304">
        <f>SUM(G9:G12)</f>
        <v>0</v>
      </c>
      <c r="H8" s="304">
        <f>SUM(H9:H12)</f>
        <v>0</v>
      </c>
      <c r="I8" s="72">
        <f t="shared" si="0"/>
        <v>0</v>
      </c>
      <c r="J8" s="240">
        <f>SUM(J9:J12)</f>
        <v>0</v>
      </c>
      <c r="K8" s="240">
        <f>SUM(K9:K12)</f>
        <v>0</v>
      </c>
      <c r="L8" s="240">
        <f>SUM(L9:L12)</f>
        <v>0</v>
      </c>
    </row>
    <row r="9" spans="1:12" ht="56.25" hidden="1">
      <c r="A9" s="21"/>
      <c r="B9" s="22"/>
      <c r="C9" s="23" t="s">
        <v>388</v>
      </c>
      <c r="D9" s="24" t="s">
        <v>221</v>
      </c>
      <c r="E9" s="241">
        <v>5000</v>
      </c>
      <c r="F9" s="241">
        <f>SUM(G9:H9)</f>
        <v>0</v>
      </c>
      <c r="G9" s="279"/>
      <c r="H9" s="279">
        <v>0</v>
      </c>
      <c r="I9" s="66">
        <f t="shared" si="0"/>
        <v>0</v>
      </c>
      <c r="J9" s="241">
        <f aca="true" t="shared" si="1" ref="J9:L12">SUM(K9:L9)</f>
        <v>0</v>
      </c>
      <c r="K9" s="241">
        <f t="shared" si="1"/>
        <v>0</v>
      </c>
      <c r="L9" s="241">
        <f t="shared" si="1"/>
        <v>0</v>
      </c>
    </row>
    <row r="10" spans="1:12" ht="56.25" hidden="1">
      <c r="A10" s="25"/>
      <c r="B10" s="26"/>
      <c r="C10" s="27">
        <v>6299</v>
      </c>
      <c r="D10" s="28" t="s">
        <v>398</v>
      </c>
      <c r="E10" s="243">
        <v>54090</v>
      </c>
      <c r="F10" s="243">
        <f>SUM(G10:H10)</f>
        <v>0</v>
      </c>
      <c r="G10" s="279"/>
      <c r="H10" s="279">
        <v>0</v>
      </c>
      <c r="I10" s="66">
        <f t="shared" si="0"/>
        <v>0</v>
      </c>
      <c r="J10" s="243">
        <f t="shared" si="1"/>
        <v>0</v>
      </c>
      <c r="K10" s="243">
        <f t="shared" si="1"/>
        <v>0</v>
      </c>
      <c r="L10" s="243">
        <f t="shared" si="1"/>
        <v>0</v>
      </c>
    </row>
    <row r="11" spans="1:12" s="14" customFormat="1" ht="45" hidden="1">
      <c r="A11" s="25"/>
      <c r="B11" s="26"/>
      <c r="C11" s="27">
        <v>6338</v>
      </c>
      <c r="D11" s="28" t="s">
        <v>189</v>
      </c>
      <c r="E11" s="243">
        <v>309436.2</v>
      </c>
      <c r="F11" s="243">
        <f>SUM(G11:H11)</f>
        <v>0</v>
      </c>
      <c r="G11" s="279"/>
      <c r="H11" s="279">
        <v>0</v>
      </c>
      <c r="I11" s="66">
        <f t="shared" si="0"/>
        <v>0</v>
      </c>
      <c r="J11" s="243">
        <f t="shared" si="1"/>
        <v>0</v>
      </c>
      <c r="K11" s="243">
        <f t="shared" si="1"/>
        <v>0</v>
      </c>
      <c r="L11" s="243">
        <f t="shared" si="1"/>
        <v>0</v>
      </c>
    </row>
    <row r="12" spans="1:12" s="14" customFormat="1" ht="45" hidden="1">
      <c r="A12" s="25"/>
      <c r="B12" s="26"/>
      <c r="C12" s="98">
        <v>6339</v>
      </c>
      <c r="D12" s="99" t="s">
        <v>189</v>
      </c>
      <c r="E12" s="242">
        <v>41258.16</v>
      </c>
      <c r="F12" s="242">
        <f>SUM(G12:H12)</f>
        <v>0</v>
      </c>
      <c r="G12" s="279"/>
      <c r="H12" s="279">
        <v>0</v>
      </c>
      <c r="I12" s="66">
        <f t="shared" si="0"/>
        <v>0</v>
      </c>
      <c r="J12" s="242">
        <f t="shared" si="1"/>
        <v>0</v>
      </c>
      <c r="K12" s="242">
        <f t="shared" si="1"/>
        <v>0</v>
      </c>
      <c r="L12" s="242">
        <f t="shared" si="1"/>
        <v>0</v>
      </c>
    </row>
    <row r="13" spans="1:12" s="14" customFormat="1" ht="36" hidden="1">
      <c r="A13" s="25"/>
      <c r="B13" s="79" t="s">
        <v>234</v>
      </c>
      <c r="C13" s="80"/>
      <c r="D13" s="165" t="s">
        <v>235</v>
      </c>
      <c r="E13" s="244">
        <f>SUM(E14)</f>
        <v>356781</v>
      </c>
      <c r="F13" s="244">
        <f>SUM(F14)</f>
        <v>0</v>
      </c>
      <c r="G13" s="307">
        <f>SUM(G14)</f>
        <v>0</v>
      </c>
      <c r="H13" s="307">
        <f>SUM(H14)</f>
        <v>0</v>
      </c>
      <c r="I13" s="82">
        <f t="shared" si="0"/>
        <v>0</v>
      </c>
      <c r="J13" s="244">
        <f>SUM(J14)</f>
        <v>0</v>
      </c>
      <c r="K13" s="244">
        <f>SUM(K14)</f>
        <v>0</v>
      </c>
      <c r="L13" s="244">
        <f>SUM(L14)</f>
        <v>0</v>
      </c>
    </row>
    <row r="14" spans="1:12" ht="45" hidden="1">
      <c r="A14" s="25"/>
      <c r="B14" s="26"/>
      <c r="C14" s="27">
        <v>6338</v>
      </c>
      <c r="D14" s="28" t="s">
        <v>189</v>
      </c>
      <c r="E14" s="243">
        <v>356781</v>
      </c>
      <c r="F14" s="243">
        <f>SUM(G14:H14)</f>
        <v>0</v>
      </c>
      <c r="G14" s="279"/>
      <c r="H14" s="279">
        <v>0</v>
      </c>
      <c r="I14" s="66">
        <f>SUM(F14/E14)</f>
        <v>0</v>
      </c>
      <c r="J14" s="243">
        <f>SUM(K14:L14)</f>
        <v>0</v>
      </c>
      <c r="K14" s="243">
        <f>SUM(L14:M14)</f>
        <v>0</v>
      </c>
      <c r="L14" s="243">
        <f>SUM(M14:N14)</f>
        <v>0</v>
      </c>
    </row>
    <row r="15" spans="1:12" s="14" customFormat="1" ht="24">
      <c r="A15" s="25"/>
      <c r="B15" s="79" t="s">
        <v>409</v>
      </c>
      <c r="C15" s="80"/>
      <c r="D15" s="165" t="s">
        <v>410</v>
      </c>
      <c r="E15" s="244">
        <f>SUM(E16:E17)</f>
        <v>0</v>
      </c>
      <c r="F15" s="244">
        <f>SUM(F16)</f>
        <v>958000</v>
      </c>
      <c r="G15" s="307">
        <f>SUM(G16)</f>
        <v>0</v>
      </c>
      <c r="H15" s="307">
        <f>SUM(H16:H17)</f>
        <v>963000</v>
      </c>
      <c r="I15" s="82"/>
      <c r="J15" s="244">
        <f>SUM(J16)</f>
        <v>0</v>
      </c>
      <c r="K15" s="244">
        <f>SUM(K16)</f>
        <v>920500</v>
      </c>
      <c r="L15" s="244">
        <f>SUM(L16)</f>
        <v>37500</v>
      </c>
    </row>
    <row r="16" spans="1:12" ht="13.5" thickBot="1">
      <c r="A16" s="25"/>
      <c r="B16" s="26"/>
      <c r="C16" s="27">
        <v>6208</v>
      </c>
      <c r="D16" s="28" t="s">
        <v>469</v>
      </c>
      <c r="E16" s="243">
        <v>0</v>
      </c>
      <c r="F16" s="243">
        <f>SUM(G16:H16)</f>
        <v>958000</v>
      </c>
      <c r="G16" s="279"/>
      <c r="H16" s="279">
        <v>958000</v>
      </c>
      <c r="I16" s="66"/>
      <c r="J16" s="243"/>
      <c r="K16" s="243">
        <v>920500</v>
      </c>
      <c r="L16" s="243">
        <f>SUM(F16-K16)</f>
        <v>37500</v>
      </c>
    </row>
    <row r="17" spans="1:12" ht="57" hidden="1" thickBot="1">
      <c r="A17" s="21"/>
      <c r="B17" s="22"/>
      <c r="C17" s="23" t="s">
        <v>388</v>
      </c>
      <c r="D17" s="24" t="s">
        <v>221</v>
      </c>
      <c r="E17" s="241">
        <v>0</v>
      </c>
      <c r="F17" s="241">
        <f>SUM(G17:H17)</f>
        <v>5000</v>
      </c>
      <c r="G17" s="279"/>
      <c r="H17" s="279">
        <v>5000</v>
      </c>
      <c r="I17" s="66"/>
      <c r="J17" s="241">
        <v>5000</v>
      </c>
      <c r="K17" s="241"/>
      <c r="L17" s="241">
        <f>SUM(F17+J17)</f>
        <v>10000</v>
      </c>
    </row>
    <row r="18" spans="1:12" s="14" customFormat="1" ht="12.75" hidden="1">
      <c r="A18" s="25"/>
      <c r="B18" s="79" t="s">
        <v>220</v>
      </c>
      <c r="C18" s="80"/>
      <c r="D18" s="81" t="s">
        <v>125</v>
      </c>
      <c r="E18" s="244">
        <f>SUM(E19)</f>
        <v>113692.13</v>
      </c>
      <c r="F18" s="244">
        <f>SUM(F19)</f>
        <v>0</v>
      </c>
      <c r="G18" s="307">
        <f>SUM(G19)</f>
        <v>0</v>
      </c>
      <c r="H18" s="307">
        <f>SUM(H19)</f>
        <v>0</v>
      </c>
      <c r="I18" s="82">
        <f aca="true" t="shared" si="2" ref="I18:I32">SUM(F18/E18)</f>
        <v>0</v>
      </c>
      <c r="J18" s="244">
        <f>SUM(J19)</f>
        <v>0</v>
      </c>
      <c r="K18" s="244">
        <f>SUM(K19)</f>
        <v>0</v>
      </c>
      <c r="L18" s="244">
        <f>SUM(L19)</f>
        <v>0</v>
      </c>
    </row>
    <row r="19" spans="1:12" ht="57" hidden="1" thickBot="1">
      <c r="A19" s="38"/>
      <c r="C19" s="40" t="s">
        <v>114</v>
      </c>
      <c r="D19" s="41" t="s">
        <v>115</v>
      </c>
      <c r="E19" s="245">
        <v>113692.13</v>
      </c>
      <c r="F19" s="245">
        <f>SUM(G19:H19)</f>
        <v>0</v>
      </c>
      <c r="G19" s="305">
        <v>0</v>
      </c>
      <c r="H19" s="305"/>
      <c r="I19" s="66">
        <f t="shared" si="2"/>
        <v>0</v>
      </c>
      <c r="J19" s="245">
        <f>SUM(K19:L19)</f>
        <v>0</v>
      </c>
      <c r="K19" s="245">
        <f>SUM(L19:M19)</f>
        <v>0</v>
      </c>
      <c r="L19" s="245">
        <f>SUM(M19:N19)</f>
        <v>0</v>
      </c>
    </row>
    <row r="20" spans="1:12" ht="15.75" hidden="1" thickBot="1">
      <c r="A20" s="16" t="s">
        <v>79</v>
      </c>
      <c r="B20" s="17"/>
      <c r="C20" s="18"/>
      <c r="D20" s="29" t="s">
        <v>80</v>
      </c>
      <c r="E20" s="239">
        <f aca="true" t="shared" si="3" ref="E20:L21">SUM(E21)</f>
        <v>4200</v>
      </c>
      <c r="F20" s="345">
        <f t="shared" si="3"/>
        <v>4400</v>
      </c>
      <c r="G20" s="346">
        <f t="shared" si="3"/>
        <v>4400</v>
      </c>
      <c r="H20" s="346">
        <f t="shared" si="3"/>
        <v>0</v>
      </c>
      <c r="I20" s="347">
        <f t="shared" si="2"/>
        <v>1.0476190476190477</v>
      </c>
      <c r="J20" s="345">
        <f t="shared" si="3"/>
        <v>0</v>
      </c>
      <c r="K20" s="345">
        <f t="shared" si="3"/>
        <v>0</v>
      </c>
      <c r="L20" s="345">
        <f t="shared" si="3"/>
        <v>0</v>
      </c>
    </row>
    <row r="21" spans="1:12" ht="12.75" hidden="1">
      <c r="A21" s="30"/>
      <c r="B21" s="73" t="s">
        <v>81</v>
      </c>
      <c r="C21" s="74"/>
      <c r="D21" s="75" t="s">
        <v>82</v>
      </c>
      <c r="E21" s="246">
        <f t="shared" si="3"/>
        <v>4200</v>
      </c>
      <c r="F21" s="246">
        <f t="shared" si="3"/>
        <v>4400</v>
      </c>
      <c r="G21" s="306">
        <f t="shared" si="3"/>
        <v>4400</v>
      </c>
      <c r="H21" s="306">
        <f t="shared" si="3"/>
        <v>0</v>
      </c>
      <c r="I21" s="72">
        <f t="shared" si="2"/>
        <v>1.0476190476190477</v>
      </c>
      <c r="J21" s="246">
        <f t="shared" si="3"/>
        <v>0</v>
      </c>
      <c r="K21" s="246">
        <f t="shared" si="3"/>
        <v>0</v>
      </c>
      <c r="L21" s="246">
        <f t="shared" si="3"/>
        <v>0</v>
      </c>
    </row>
    <row r="22" spans="1:12" ht="79.5" hidden="1" thickBot="1">
      <c r="A22" s="21"/>
      <c r="B22" s="31"/>
      <c r="C22" s="32" t="s">
        <v>83</v>
      </c>
      <c r="D22" s="33" t="s">
        <v>84</v>
      </c>
      <c r="E22" s="247">
        <v>4200</v>
      </c>
      <c r="F22" s="247">
        <f>SUM(G22:H22)</f>
        <v>4400</v>
      </c>
      <c r="G22" s="305">
        <v>4400</v>
      </c>
      <c r="H22" s="305"/>
      <c r="I22" s="65">
        <f t="shared" si="2"/>
        <v>1.0476190476190477</v>
      </c>
      <c r="J22" s="247">
        <f>SUM(K22:L22)</f>
        <v>0</v>
      </c>
      <c r="K22" s="247">
        <f>SUM(L22:M22)</f>
        <v>0</v>
      </c>
      <c r="L22" s="247">
        <f>SUM(M22:N22)</f>
        <v>0</v>
      </c>
    </row>
    <row r="23" spans="1:12" ht="39.75" hidden="1" thickBot="1">
      <c r="A23" s="34" t="s">
        <v>411</v>
      </c>
      <c r="B23" s="35"/>
      <c r="C23" s="36"/>
      <c r="D23" s="37" t="s">
        <v>413</v>
      </c>
      <c r="E23" s="248">
        <f aca="true" t="shared" si="4" ref="E23:L24">SUM(E24)</f>
        <v>0</v>
      </c>
      <c r="F23" s="348">
        <f t="shared" si="4"/>
        <v>38000</v>
      </c>
      <c r="G23" s="346">
        <f t="shared" si="4"/>
        <v>38000</v>
      </c>
      <c r="H23" s="346">
        <f t="shared" si="4"/>
        <v>0</v>
      </c>
      <c r="I23" s="349"/>
      <c r="J23" s="348">
        <f t="shared" si="4"/>
        <v>0</v>
      </c>
      <c r="K23" s="348">
        <f t="shared" si="4"/>
        <v>0</v>
      </c>
      <c r="L23" s="348">
        <f t="shared" si="4"/>
        <v>0</v>
      </c>
    </row>
    <row r="24" spans="1:12" ht="12.75" hidden="1">
      <c r="A24" s="21"/>
      <c r="B24" s="73" t="s">
        <v>412</v>
      </c>
      <c r="C24" s="76"/>
      <c r="D24" s="75" t="s">
        <v>414</v>
      </c>
      <c r="E24" s="246">
        <f t="shared" si="4"/>
        <v>0</v>
      </c>
      <c r="F24" s="246">
        <f t="shared" si="4"/>
        <v>38000</v>
      </c>
      <c r="G24" s="304">
        <f t="shared" si="4"/>
        <v>38000</v>
      </c>
      <c r="H24" s="304">
        <f t="shared" si="4"/>
        <v>0</v>
      </c>
      <c r="I24" s="72"/>
      <c r="J24" s="246">
        <f t="shared" si="4"/>
        <v>0</v>
      </c>
      <c r="K24" s="246">
        <f t="shared" si="4"/>
        <v>0</v>
      </c>
      <c r="L24" s="246">
        <f t="shared" si="4"/>
        <v>0</v>
      </c>
    </row>
    <row r="25" spans="1:12" ht="13.5" hidden="1" thickBot="1">
      <c r="A25" s="38"/>
      <c r="B25" s="39"/>
      <c r="C25" s="40" t="s">
        <v>99</v>
      </c>
      <c r="D25" s="41" t="s">
        <v>100</v>
      </c>
      <c r="E25" s="249">
        <v>0</v>
      </c>
      <c r="F25" s="243">
        <f>SUM(G25:H25)</f>
        <v>38000</v>
      </c>
      <c r="G25" s="305">
        <v>38000</v>
      </c>
      <c r="H25" s="305"/>
      <c r="I25" s="64"/>
      <c r="J25" s="243">
        <f>SUM(K25:L25)</f>
        <v>0</v>
      </c>
      <c r="K25" s="243">
        <f>SUM(L25:M25)</f>
        <v>0</v>
      </c>
      <c r="L25" s="243">
        <f>SUM(M25:N25)</f>
        <v>0</v>
      </c>
    </row>
    <row r="26" spans="1:12" ht="15.75" hidden="1" thickBot="1">
      <c r="A26" s="34" t="s">
        <v>85</v>
      </c>
      <c r="B26" s="35"/>
      <c r="C26" s="36"/>
      <c r="D26" s="37" t="s">
        <v>86</v>
      </c>
      <c r="E26" s="248">
        <f aca="true" t="shared" si="5" ref="E26:L27">SUM(E27)</f>
        <v>8870</v>
      </c>
      <c r="F26" s="348">
        <f t="shared" si="5"/>
        <v>8870</v>
      </c>
      <c r="G26" s="346">
        <f t="shared" si="5"/>
        <v>8870</v>
      </c>
      <c r="H26" s="346">
        <f t="shared" si="5"/>
        <v>0</v>
      </c>
      <c r="I26" s="349">
        <f t="shared" si="2"/>
        <v>1</v>
      </c>
      <c r="J26" s="348">
        <f t="shared" si="5"/>
        <v>0</v>
      </c>
      <c r="K26" s="348">
        <f t="shared" si="5"/>
        <v>0</v>
      </c>
      <c r="L26" s="348">
        <f t="shared" si="5"/>
        <v>0</v>
      </c>
    </row>
    <row r="27" spans="1:12" ht="12.75" hidden="1">
      <c r="A27" s="21"/>
      <c r="B27" s="73" t="s">
        <v>87</v>
      </c>
      <c r="C27" s="76"/>
      <c r="D27" s="75" t="s">
        <v>88</v>
      </c>
      <c r="E27" s="246">
        <f t="shared" si="5"/>
        <v>8870</v>
      </c>
      <c r="F27" s="246">
        <f t="shared" si="5"/>
        <v>8870</v>
      </c>
      <c r="G27" s="304">
        <f t="shared" si="5"/>
        <v>8870</v>
      </c>
      <c r="H27" s="304">
        <f t="shared" si="5"/>
        <v>0</v>
      </c>
      <c r="I27" s="72">
        <f t="shared" si="2"/>
        <v>1</v>
      </c>
      <c r="J27" s="246">
        <f t="shared" si="5"/>
        <v>0</v>
      </c>
      <c r="K27" s="246">
        <f t="shared" si="5"/>
        <v>0</v>
      </c>
      <c r="L27" s="246">
        <f t="shared" si="5"/>
        <v>0</v>
      </c>
    </row>
    <row r="28" spans="1:12" ht="45.75" hidden="1" thickBot="1">
      <c r="A28" s="38"/>
      <c r="B28" s="39"/>
      <c r="C28" s="27">
        <v>2320</v>
      </c>
      <c r="D28" s="28" t="s">
        <v>89</v>
      </c>
      <c r="E28" s="249">
        <v>8870</v>
      </c>
      <c r="F28" s="243">
        <f>SUM(G28)</f>
        <v>8870</v>
      </c>
      <c r="G28" s="305">
        <v>8870</v>
      </c>
      <c r="H28" s="305"/>
      <c r="I28" s="64">
        <f t="shared" si="2"/>
        <v>1</v>
      </c>
      <c r="J28" s="243">
        <f>SUM(K28)</f>
        <v>0</v>
      </c>
      <c r="K28" s="243">
        <f>SUM(L28)</f>
        <v>0</v>
      </c>
      <c r="L28" s="243">
        <f>SUM(M28)</f>
        <v>0</v>
      </c>
    </row>
    <row r="29" spans="1:12" ht="15.75" hidden="1" thickBot="1">
      <c r="A29" s="16" t="s">
        <v>90</v>
      </c>
      <c r="B29" s="17"/>
      <c r="C29" s="18"/>
      <c r="D29" s="29" t="s">
        <v>91</v>
      </c>
      <c r="E29" s="239">
        <f>SUM(E30)</f>
        <v>299412.16</v>
      </c>
      <c r="F29" s="345">
        <f>SUM(F30)</f>
        <v>207600</v>
      </c>
      <c r="G29" s="346">
        <f>SUM(G30)</f>
        <v>67600</v>
      </c>
      <c r="H29" s="346">
        <f>SUM(H30)</f>
        <v>140000</v>
      </c>
      <c r="I29" s="347">
        <f t="shared" si="2"/>
        <v>0.6933586130903969</v>
      </c>
      <c r="J29" s="345">
        <f>SUM(J30)</f>
        <v>0</v>
      </c>
      <c r="K29" s="345">
        <f>SUM(K30)</f>
        <v>0</v>
      </c>
      <c r="L29" s="345">
        <f>SUM(L30)</f>
        <v>0</v>
      </c>
    </row>
    <row r="30" spans="1:12" ht="24" hidden="1">
      <c r="A30" s="30"/>
      <c r="B30" s="77" t="s">
        <v>92</v>
      </c>
      <c r="C30" s="78"/>
      <c r="D30" s="75" t="s">
        <v>93</v>
      </c>
      <c r="E30" s="246">
        <f>SUM(E31:E37)</f>
        <v>299412.16</v>
      </c>
      <c r="F30" s="246">
        <f>SUM(F31:F37)</f>
        <v>207600</v>
      </c>
      <c r="G30" s="304">
        <f>SUM(G31:G37)</f>
        <v>67600</v>
      </c>
      <c r="H30" s="304">
        <f>SUM(H31:H37)</f>
        <v>140000</v>
      </c>
      <c r="I30" s="72">
        <f t="shared" si="2"/>
        <v>0.6933586130903969</v>
      </c>
      <c r="J30" s="246">
        <f>SUM(J31:J37)</f>
        <v>0</v>
      </c>
      <c r="K30" s="246">
        <f>SUM(K31:K37)</f>
        <v>0</v>
      </c>
      <c r="L30" s="246">
        <f>SUM(L31:L37)</f>
        <v>0</v>
      </c>
    </row>
    <row r="31" spans="1:12" ht="22.5" hidden="1">
      <c r="A31" s="21"/>
      <c r="B31" s="31"/>
      <c r="C31" s="40" t="s">
        <v>94</v>
      </c>
      <c r="D31" s="41" t="s">
        <v>95</v>
      </c>
      <c r="E31" s="245">
        <v>6500</v>
      </c>
      <c r="F31" s="245">
        <f>SUM(G31:H31)</f>
        <v>6500</v>
      </c>
      <c r="G31" s="279">
        <v>6500</v>
      </c>
      <c r="H31" s="279"/>
      <c r="I31" s="66">
        <f t="shared" si="2"/>
        <v>1</v>
      </c>
      <c r="J31" s="245">
        <f>SUM(K31:L31)</f>
        <v>0</v>
      </c>
      <c r="K31" s="245">
        <f>SUM(L31:M31)</f>
        <v>0</v>
      </c>
      <c r="L31" s="245">
        <f>SUM(M31:N31)</f>
        <v>0</v>
      </c>
    </row>
    <row r="32" spans="1:12" ht="12.75" hidden="1">
      <c r="A32" s="21"/>
      <c r="B32" s="22"/>
      <c r="C32" s="32" t="s">
        <v>96</v>
      </c>
      <c r="D32" s="33" t="s">
        <v>97</v>
      </c>
      <c r="E32" s="243">
        <v>100</v>
      </c>
      <c r="F32" s="243">
        <f>SUM(G32)</f>
        <v>100</v>
      </c>
      <c r="G32" s="279">
        <v>100</v>
      </c>
      <c r="H32" s="279"/>
      <c r="I32" s="66">
        <f t="shared" si="2"/>
        <v>1</v>
      </c>
      <c r="J32" s="243">
        <f>SUM(K32)</f>
        <v>0</v>
      </c>
      <c r="K32" s="243">
        <f>SUM(L32)</f>
        <v>0</v>
      </c>
      <c r="L32" s="243">
        <f>SUM(M32)</f>
        <v>0</v>
      </c>
    </row>
    <row r="33" spans="1:12" ht="67.5" hidden="1">
      <c r="A33" s="21"/>
      <c r="B33" s="22"/>
      <c r="C33" s="40" t="s">
        <v>83</v>
      </c>
      <c r="D33" s="33" t="s">
        <v>98</v>
      </c>
      <c r="E33" s="243">
        <v>55000</v>
      </c>
      <c r="F33" s="243">
        <f>SUM(G33:H33)</f>
        <v>55000</v>
      </c>
      <c r="G33" s="279">
        <v>55000</v>
      </c>
      <c r="H33" s="279"/>
      <c r="I33" s="66">
        <f aca="true" t="shared" si="6" ref="I33:I63">SUM(F33/E33)</f>
        <v>1</v>
      </c>
      <c r="J33" s="243">
        <f aca="true" t="shared" si="7" ref="J33:L37">SUM(K33:L33)</f>
        <v>0</v>
      </c>
      <c r="K33" s="243">
        <f t="shared" si="7"/>
        <v>0</v>
      </c>
      <c r="L33" s="243">
        <f t="shared" si="7"/>
        <v>0</v>
      </c>
    </row>
    <row r="34" spans="1:12" ht="12.75" hidden="1">
      <c r="A34" s="21"/>
      <c r="B34" s="22"/>
      <c r="C34" s="40" t="s">
        <v>99</v>
      </c>
      <c r="D34" s="41" t="s">
        <v>100</v>
      </c>
      <c r="E34" s="243">
        <v>38000</v>
      </c>
      <c r="F34" s="243">
        <f>SUM(G34:H34)</f>
        <v>0</v>
      </c>
      <c r="G34" s="279">
        <v>0</v>
      </c>
      <c r="H34" s="279"/>
      <c r="I34" s="66">
        <f t="shared" si="6"/>
        <v>0</v>
      </c>
      <c r="J34" s="243">
        <f t="shared" si="7"/>
        <v>0</v>
      </c>
      <c r="K34" s="243">
        <f t="shared" si="7"/>
        <v>0</v>
      </c>
      <c r="L34" s="243">
        <f t="shared" si="7"/>
        <v>0</v>
      </c>
    </row>
    <row r="35" spans="1:12" ht="22.5" hidden="1">
      <c r="A35" s="21"/>
      <c r="B35" s="22"/>
      <c r="C35" s="40" t="s">
        <v>101</v>
      </c>
      <c r="D35" s="41" t="s">
        <v>102</v>
      </c>
      <c r="E35" s="243">
        <v>182386.59</v>
      </c>
      <c r="F35" s="243">
        <f>SUM(G35:H35)</f>
        <v>140000</v>
      </c>
      <c r="G35" s="279"/>
      <c r="H35" s="279">
        <v>140000</v>
      </c>
      <c r="I35" s="66">
        <f t="shared" si="6"/>
        <v>0.767600293420695</v>
      </c>
      <c r="J35" s="243">
        <f t="shared" si="7"/>
        <v>0</v>
      </c>
      <c r="K35" s="243">
        <f t="shared" si="7"/>
        <v>0</v>
      </c>
      <c r="L35" s="243">
        <f t="shared" si="7"/>
        <v>0</v>
      </c>
    </row>
    <row r="36" spans="1:12" ht="12.75" hidden="1">
      <c r="A36" s="21"/>
      <c r="B36" s="22"/>
      <c r="C36" s="40" t="s">
        <v>103</v>
      </c>
      <c r="D36" s="41" t="s">
        <v>104</v>
      </c>
      <c r="E36" s="245">
        <v>9700</v>
      </c>
      <c r="F36" s="245">
        <f>SUM(G36:H36)</f>
        <v>1000</v>
      </c>
      <c r="G36" s="279">
        <v>1000</v>
      </c>
      <c r="H36" s="279"/>
      <c r="I36" s="66">
        <f t="shared" si="6"/>
        <v>0.10309278350515463</v>
      </c>
      <c r="J36" s="245">
        <f t="shared" si="7"/>
        <v>0</v>
      </c>
      <c r="K36" s="245">
        <f t="shared" si="7"/>
        <v>0</v>
      </c>
      <c r="L36" s="245">
        <f t="shared" si="7"/>
        <v>0</v>
      </c>
    </row>
    <row r="37" spans="1:12" ht="13.5" hidden="1" thickBot="1">
      <c r="A37" s="38"/>
      <c r="C37" s="40" t="s">
        <v>118</v>
      </c>
      <c r="D37" s="41" t="s">
        <v>119</v>
      </c>
      <c r="E37" s="245">
        <v>7725.57</v>
      </c>
      <c r="F37" s="245">
        <f>SUM(G37:H37)</f>
        <v>5000</v>
      </c>
      <c r="G37" s="305">
        <v>5000</v>
      </c>
      <c r="H37" s="305"/>
      <c r="I37" s="66">
        <f t="shared" si="6"/>
        <v>0.6472014362694274</v>
      </c>
      <c r="J37" s="245">
        <f t="shared" si="7"/>
        <v>0</v>
      </c>
      <c r="K37" s="245">
        <f t="shared" si="7"/>
        <v>0</v>
      </c>
      <c r="L37" s="245">
        <f t="shared" si="7"/>
        <v>0</v>
      </c>
    </row>
    <row r="38" spans="1:12" ht="15.75" hidden="1" thickBot="1">
      <c r="A38" s="16" t="s">
        <v>105</v>
      </c>
      <c r="B38" s="17"/>
      <c r="C38" s="18"/>
      <c r="D38" s="29" t="s">
        <v>106</v>
      </c>
      <c r="E38" s="239">
        <f>SUM(E39+E41)</f>
        <v>61700</v>
      </c>
      <c r="F38" s="345">
        <f>SUM(F39+F41)</f>
        <v>0</v>
      </c>
      <c r="G38" s="346">
        <f>SUM(G39+G41)</f>
        <v>0</v>
      </c>
      <c r="H38" s="346">
        <f>SUM(H39+H41)</f>
        <v>0</v>
      </c>
      <c r="I38" s="347">
        <f t="shared" si="6"/>
        <v>0</v>
      </c>
      <c r="J38" s="345">
        <f>SUM(J39+J41)</f>
        <v>0</v>
      </c>
      <c r="K38" s="345">
        <f>SUM(K39+K41)</f>
        <v>0</v>
      </c>
      <c r="L38" s="345">
        <f>SUM(L39+L41)</f>
        <v>0</v>
      </c>
    </row>
    <row r="39" spans="1:12" ht="24" hidden="1">
      <c r="A39" s="30"/>
      <c r="B39" s="70" t="s">
        <v>402</v>
      </c>
      <c r="C39" s="78"/>
      <c r="D39" s="75" t="s">
        <v>470</v>
      </c>
      <c r="E39" s="246">
        <f>SUM(E40)</f>
        <v>61000</v>
      </c>
      <c r="F39" s="246">
        <f>SUM(F40)</f>
        <v>0</v>
      </c>
      <c r="G39" s="304">
        <f>SUM(G40)</f>
        <v>0</v>
      </c>
      <c r="H39" s="304">
        <f>SUM(H40)</f>
        <v>0</v>
      </c>
      <c r="I39" s="72">
        <f t="shared" si="6"/>
        <v>0</v>
      </c>
      <c r="J39" s="246">
        <f>SUM(J40)</f>
        <v>0</v>
      </c>
      <c r="K39" s="246">
        <f>SUM(K40)</f>
        <v>0</v>
      </c>
      <c r="L39" s="246">
        <f>SUM(L40)</f>
        <v>0</v>
      </c>
    </row>
    <row r="40" spans="1:12" ht="22.5" hidden="1">
      <c r="A40" s="38"/>
      <c r="B40" s="39"/>
      <c r="C40" s="40" t="s">
        <v>403</v>
      </c>
      <c r="D40" s="28" t="s">
        <v>404</v>
      </c>
      <c r="E40" s="243">
        <v>61000</v>
      </c>
      <c r="F40" s="243">
        <f>SUM(G40:H40)</f>
        <v>0</v>
      </c>
      <c r="G40" s="279">
        <v>0</v>
      </c>
      <c r="H40" s="279"/>
      <c r="I40" s="66">
        <f t="shared" si="6"/>
        <v>0</v>
      </c>
      <c r="J40" s="243">
        <f>SUM(K40:L40)</f>
        <v>0</v>
      </c>
      <c r="K40" s="243">
        <f>SUM(L40:M40)</f>
        <v>0</v>
      </c>
      <c r="L40" s="243">
        <f>SUM(M40:N40)</f>
        <v>0</v>
      </c>
    </row>
    <row r="41" spans="1:12" ht="12.75" hidden="1">
      <c r="A41" s="30"/>
      <c r="B41" s="80" t="s">
        <v>107</v>
      </c>
      <c r="C41" s="78"/>
      <c r="D41" s="75" t="s">
        <v>108</v>
      </c>
      <c r="E41" s="246">
        <f>SUM(E42)</f>
        <v>700</v>
      </c>
      <c r="F41" s="246">
        <f>SUM(F42)</f>
        <v>0</v>
      </c>
      <c r="G41" s="307">
        <f>SUM(G42)</f>
        <v>0</v>
      </c>
      <c r="H41" s="307">
        <f>SUM(H42)</f>
        <v>0</v>
      </c>
      <c r="I41" s="72">
        <f t="shared" si="6"/>
        <v>0</v>
      </c>
      <c r="J41" s="246">
        <f>SUM(J42)</f>
        <v>0</v>
      </c>
      <c r="K41" s="246">
        <f>SUM(K42)</f>
        <v>0</v>
      </c>
      <c r="L41" s="246">
        <f>SUM(L42)</f>
        <v>0</v>
      </c>
    </row>
    <row r="42" spans="1:12" ht="45.75" hidden="1" thickBot="1">
      <c r="A42" s="38"/>
      <c r="B42" s="39"/>
      <c r="C42" s="27">
        <v>2020</v>
      </c>
      <c r="D42" s="28" t="s">
        <v>109</v>
      </c>
      <c r="E42" s="243">
        <v>700</v>
      </c>
      <c r="F42" s="243">
        <f>SUM(G42:H42)</f>
        <v>0</v>
      </c>
      <c r="G42" s="305">
        <v>0</v>
      </c>
      <c r="H42" s="305"/>
      <c r="I42" s="66">
        <f t="shared" si="6"/>
        <v>0</v>
      </c>
      <c r="J42" s="243">
        <f>SUM(K42:L42)</f>
        <v>0</v>
      </c>
      <c r="K42" s="243">
        <f>SUM(L42:M42)</f>
        <v>0</v>
      </c>
      <c r="L42" s="243">
        <f>SUM(M42:N42)</f>
        <v>0</v>
      </c>
    </row>
    <row r="43" spans="1:12" ht="15.75" hidden="1" thickBot="1">
      <c r="A43" s="16" t="s">
        <v>110</v>
      </c>
      <c r="B43" s="17"/>
      <c r="C43" s="18"/>
      <c r="D43" s="29" t="s">
        <v>111</v>
      </c>
      <c r="E43" s="239">
        <f>SUM(E44+E46+E51)</f>
        <v>95127.52</v>
      </c>
      <c r="F43" s="345">
        <f>SUM(F44+F46+F51)</f>
        <v>29179</v>
      </c>
      <c r="G43" s="346">
        <f>SUM(G44+G46+G51)</f>
        <v>29179</v>
      </c>
      <c r="H43" s="346">
        <f>SUM(H44+H46+H51)</f>
        <v>0</v>
      </c>
      <c r="I43" s="347">
        <f t="shared" si="6"/>
        <v>0.3067356323385704</v>
      </c>
      <c r="J43" s="345">
        <f>SUM(J44+J46+J51)</f>
        <v>0</v>
      </c>
      <c r="K43" s="345">
        <f>SUM(K44+K46+K51)</f>
        <v>0</v>
      </c>
      <c r="L43" s="345">
        <f>SUM(L44+L46+L51)</f>
        <v>0</v>
      </c>
    </row>
    <row r="44" spans="1:12" ht="12.75" hidden="1">
      <c r="A44" s="30"/>
      <c r="B44" s="73" t="s">
        <v>112</v>
      </c>
      <c r="C44" s="74"/>
      <c r="D44" s="75" t="s">
        <v>395</v>
      </c>
      <c r="E44" s="246">
        <f>SUM(E45)</f>
        <v>74157</v>
      </c>
      <c r="F44" s="246">
        <f>SUM(F45)</f>
        <v>28379</v>
      </c>
      <c r="G44" s="304">
        <f>SUM(G45)</f>
        <v>28379</v>
      </c>
      <c r="H44" s="304">
        <f>SUM(H45)</f>
        <v>0</v>
      </c>
      <c r="I44" s="72">
        <f t="shared" si="6"/>
        <v>0.38268808069366345</v>
      </c>
      <c r="J44" s="246">
        <f>SUM(J45)</f>
        <v>0</v>
      </c>
      <c r="K44" s="246">
        <f>SUM(K45)</f>
        <v>0</v>
      </c>
      <c r="L44" s="246">
        <f>SUM(L45)</f>
        <v>0</v>
      </c>
    </row>
    <row r="45" spans="1:12" ht="56.25" hidden="1">
      <c r="A45" s="21"/>
      <c r="B45" s="42"/>
      <c r="C45" s="40" t="s">
        <v>114</v>
      </c>
      <c r="D45" s="41" t="s">
        <v>115</v>
      </c>
      <c r="E45" s="245">
        <v>74157</v>
      </c>
      <c r="F45" s="245">
        <f>SUM(G45:H45)</f>
        <v>28379</v>
      </c>
      <c r="G45" s="279">
        <v>28379</v>
      </c>
      <c r="H45" s="279"/>
      <c r="I45" s="66">
        <f t="shared" si="6"/>
        <v>0.38268808069366345</v>
      </c>
      <c r="J45" s="245">
        <f>SUM(K45:L45)</f>
        <v>0</v>
      </c>
      <c r="K45" s="245">
        <f>SUM(L45:M45)</f>
        <v>0</v>
      </c>
      <c r="L45" s="245">
        <f>SUM(M45:N45)</f>
        <v>0</v>
      </c>
    </row>
    <row r="46" spans="1:12" ht="12.75" hidden="1">
      <c r="A46" s="20"/>
      <c r="B46" s="79" t="s">
        <v>116</v>
      </c>
      <c r="C46" s="80"/>
      <c r="D46" s="81" t="s">
        <v>394</v>
      </c>
      <c r="E46" s="244">
        <f>SUM(E47:E50)</f>
        <v>9875</v>
      </c>
      <c r="F46" s="244">
        <f>SUM(F47:F50)</f>
        <v>800</v>
      </c>
      <c r="G46" s="307">
        <f>SUM(G47:G50)</f>
        <v>800</v>
      </c>
      <c r="H46" s="307">
        <f>SUM(H47:H50)</f>
        <v>0</v>
      </c>
      <c r="I46" s="82">
        <f t="shared" si="6"/>
        <v>0.0810126582278481</v>
      </c>
      <c r="J46" s="244">
        <f>SUM(J47:J50)</f>
        <v>0</v>
      </c>
      <c r="K46" s="244">
        <f>SUM(K47:K50)</f>
        <v>0</v>
      </c>
      <c r="L46" s="244">
        <f>SUM(L47:L50)</f>
        <v>0</v>
      </c>
    </row>
    <row r="47" spans="1:12" ht="12.75" hidden="1">
      <c r="A47" s="21"/>
      <c r="B47" s="22"/>
      <c r="C47" s="40" t="s">
        <v>99</v>
      </c>
      <c r="D47" s="41" t="s">
        <v>117</v>
      </c>
      <c r="E47" s="245">
        <v>300</v>
      </c>
      <c r="F47" s="245">
        <f>SUM(G47:H47)</f>
        <v>300</v>
      </c>
      <c r="G47" s="279">
        <v>300</v>
      </c>
      <c r="H47" s="279"/>
      <c r="I47" s="66">
        <f t="shared" si="6"/>
        <v>1</v>
      </c>
      <c r="J47" s="245">
        <f aca="true" t="shared" si="8" ref="J47:L50">SUM(K47:L47)</f>
        <v>0</v>
      </c>
      <c r="K47" s="245">
        <f t="shared" si="8"/>
        <v>0</v>
      </c>
      <c r="L47" s="245">
        <f t="shared" si="8"/>
        <v>0</v>
      </c>
    </row>
    <row r="48" spans="1:12" ht="12.75" hidden="1">
      <c r="A48" s="21"/>
      <c r="B48" s="43"/>
      <c r="C48" s="40" t="s">
        <v>118</v>
      </c>
      <c r="D48" s="41" t="s">
        <v>119</v>
      </c>
      <c r="E48" s="245">
        <v>2244</v>
      </c>
      <c r="F48" s="245">
        <f>SUM(G48:H48)</f>
        <v>0</v>
      </c>
      <c r="G48" s="279">
        <v>0</v>
      </c>
      <c r="H48" s="279"/>
      <c r="I48" s="66">
        <f t="shared" si="6"/>
        <v>0</v>
      </c>
      <c r="J48" s="245">
        <f t="shared" si="8"/>
        <v>0</v>
      </c>
      <c r="K48" s="245">
        <f t="shared" si="8"/>
        <v>0</v>
      </c>
      <c r="L48" s="245">
        <f t="shared" si="8"/>
        <v>0</v>
      </c>
    </row>
    <row r="49" spans="1:12" ht="45" hidden="1">
      <c r="A49" s="21"/>
      <c r="B49" s="22"/>
      <c r="C49" s="40" t="s">
        <v>120</v>
      </c>
      <c r="D49" s="41" t="s">
        <v>121</v>
      </c>
      <c r="E49" s="243">
        <v>1000</v>
      </c>
      <c r="F49" s="243">
        <f>SUM(G49:H49)</f>
        <v>500</v>
      </c>
      <c r="G49" s="279">
        <v>500</v>
      </c>
      <c r="H49" s="279"/>
      <c r="I49" s="64">
        <f t="shared" si="6"/>
        <v>0.5</v>
      </c>
      <c r="J49" s="243">
        <f t="shared" si="8"/>
        <v>0</v>
      </c>
      <c r="K49" s="243">
        <f t="shared" si="8"/>
        <v>0</v>
      </c>
      <c r="L49" s="243">
        <f t="shared" si="8"/>
        <v>0</v>
      </c>
    </row>
    <row r="50" spans="1:12" ht="56.25" hidden="1">
      <c r="A50" s="21"/>
      <c r="B50" s="43"/>
      <c r="C50" s="40" t="s">
        <v>122</v>
      </c>
      <c r="D50" s="41" t="s">
        <v>123</v>
      </c>
      <c r="E50" s="245">
        <v>6331</v>
      </c>
      <c r="F50" s="245">
        <f>SUM(G50:H50)</f>
        <v>0</v>
      </c>
      <c r="G50" s="279">
        <v>0</v>
      </c>
      <c r="H50" s="279"/>
      <c r="I50" s="64">
        <f t="shared" si="6"/>
        <v>0</v>
      </c>
      <c r="J50" s="245">
        <f t="shared" si="8"/>
        <v>0</v>
      </c>
      <c r="K50" s="245">
        <f t="shared" si="8"/>
        <v>0</v>
      </c>
      <c r="L50" s="245">
        <f t="shared" si="8"/>
        <v>0</v>
      </c>
    </row>
    <row r="51" spans="1:12" ht="12.75" hidden="1">
      <c r="A51" s="38"/>
      <c r="B51" s="79" t="s">
        <v>124</v>
      </c>
      <c r="C51" s="80"/>
      <c r="D51" s="81" t="s">
        <v>125</v>
      </c>
      <c r="E51" s="244">
        <f>SUM(E52:E53)</f>
        <v>11095.519999999999</v>
      </c>
      <c r="F51" s="244">
        <f>SUM(F52:F53)</f>
        <v>0</v>
      </c>
      <c r="G51" s="307">
        <f>SUM(G52:G53)</f>
        <v>0</v>
      </c>
      <c r="H51" s="307">
        <f>SUM(H52:H53)</f>
        <v>0</v>
      </c>
      <c r="I51" s="82">
        <f t="shared" si="6"/>
        <v>0</v>
      </c>
      <c r="J51" s="244">
        <f>SUM(J52:J53)</f>
        <v>0</v>
      </c>
      <c r="K51" s="244">
        <f>SUM(K52:K53)</f>
        <v>0</v>
      </c>
      <c r="L51" s="244">
        <f>SUM(L52:L53)</f>
        <v>0</v>
      </c>
    </row>
    <row r="52" spans="1:12" ht="22.5" hidden="1">
      <c r="A52" s="21"/>
      <c r="B52" s="44"/>
      <c r="C52" s="40" t="s">
        <v>101</v>
      </c>
      <c r="D52" s="41" t="s">
        <v>102</v>
      </c>
      <c r="E52" s="243">
        <v>9259.8</v>
      </c>
      <c r="F52" s="243">
        <f>SUM(G52:H52)</f>
        <v>0</v>
      </c>
      <c r="G52" s="279"/>
      <c r="H52" s="279">
        <v>0</v>
      </c>
      <c r="I52" s="66">
        <f t="shared" si="6"/>
        <v>0</v>
      </c>
      <c r="J52" s="243">
        <f aca="true" t="shared" si="9" ref="J52:L53">SUM(K52:L52)</f>
        <v>0</v>
      </c>
      <c r="K52" s="243">
        <f t="shared" si="9"/>
        <v>0</v>
      </c>
      <c r="L52" s="243">
        <f t="shared" si="9"/>
        <v>0</v>
      </c>
    </row>
    <row r="53" spans="1:12" ht="13.5" hidden="1" thickBot="1">
      <c r="A53" s="21"/>
      <c r="B53" s="43"/>
      <c r="C53" s="40" t="s">
        <v>118</v>
      </c>
      <c r="D53" s="41" t="s">
        <v>119</v>
      </c>
      <c r="E53" s="245">
        <v>1835.72</v>
      </c>
      <c r="F53" s="245">
        <f>SUM(G53:H53)</f>
        <v>0</v>
      </c>
      <c r="G53" s="305">
        <v>0</v>
      </c>
      <c r="H53" s="305"/>
      <c r="I53" s="64">
        <f t="shared" si="6"/>
        <v>0</v>
      </c>
      <c r="J53" s="245">
        <f t="shared" si="9"/>
        <v>0</v>
      </c>
      <c r="K53" s="245">
        <f t="shared" si="9"/>
        <v>0</v>
      </c>
      <c r="L53" s="245">
        <f t="shared" si="9"/>
        <v>0</v>
      </c>
    </row>
    <row r="54" spans="1:12" ht="65.25" hidden="1" thickBot="1">
      <c r="A54" s="16" t="s">
        <v>126</v>
      </c>
      <c r="B54" s="17"/>
      <c r="C54" s="18"/>
      <c r="D54" s="29" t="s">
        <v>127</v>
      </c>
      <c r="E54" s="239">
        <f>SUM(E55+E57)</f>
        <v>7331</v>
      </c>
      <c r="F54" s="345">
        <f>SUM(F55+F57)</f>
        <v>800</v>
      </c>
      <c r="G54" s="346">
        <f>SUM(G55+G57)</f>
        <v>800</v>
      </c>
      <c r="H54" s="346">
        <f>SUM(H55+H57)</f>
        <v>0</v>
      </c>
      <c r="I54" s="347">
        <f t="shared" si="6"/>
        <v>0.10912563088255355</v>
      </c>
      <c r="J54" s="345">
        <f>SUM(J55+J57)</f>
        <v>0</v>
      </c>
      <c r="K54" s="345">
        <f>SUM(K55+K57)</f>
        <v>0</v>
      </c>
      <c r="L54" s="345">
        <f>SUM(L55+L57)</f>
        <v>0</v>
      </c>
    </row>
    <row r="55" spans="1:12" ht="36" hidden="1">
      <c r="A55" s="20"/>
      <c r="B55" s="73" t="s">
        <v>128</v>
      </c>
      <c r="C55" s="74"/>
      <c r="D55" s="75" t="s">
        <v>129</v>
      </c>
      <c r="E55" s="246">
        <f>SUM(E56)</f>
        <v>800</v>
      </c>
      <c r="F55" s="246">
        <f>SUM(F56)</f>
        <v>800</v>
      </c>
      <c r="G55" s="304">
        <f>SUM(G56)</f>
        <v>800</v>
      </c>
      <c r="H55" s="304">
        <f>SUM(H56)</f>
        <v>0</v>
      </c>
      <c r="I55" s="72">
        <f t="shared" si="6"/>
        <v>1</v>
      </c>
      <c r="J55" s="246">
        <f>SUM(J56)</f>
        <v>0</v>
      </c>
      <c r="K55" s="246">
        <f>SUM(K56)</f>
        <v>0</v>
      </c>
      <c r="L55" s="246">
        <f>SUM(L56)</f>
        <v>0</v>
      </c>
    </row>
    <row r="56" spans="1:12" ht="56.25" hidden="1">
      <c r="A56" s="30"/>
      <c r="B56" s="39"/>
      <c r="C56" s="40" t="s">
        <v>114</v>
      </c>
      <c r="D56" s="41" t="s">
        <v>115</v>
      </c>
      <c r="E56" s="243">
        <v>800</v>
      </c>
      <c r="F56" s="243">
        <f>SUM(G56:H56)</f>
        <v>800</v>
      </c>
      <c r="G56" s="279">
        <v>800</v>
      </c>
      <c r="H56" s="279"/>
      <c r="I56" s="64">
        <f t="shared" si="6"/>
        <v>1</v>
      </c>
      <c r="J56" s="243">
        <f>SUM(K56:L56)</f>
        <v>0</v>
      </c>
      <c r="K56" s="243">
        <f>SUM(L56:M56)</f>
        <v>0</v>
      </c>
      <c r="L56" s="243">
        <f>SUM(M56:N56)</f>
        <v>0</v>
      </c>
    </row>
    <row r="57" spans="1:12" ht="12.75" hidden="1">
      <c r="A57" s="21"/>
      <c r="B57" s="79" t="s">
        <v>405</v>
      </c>
      <c r="C57" s="80"/>
      <c r="D57" s="81" t="s">
        <v>406</v>
      </c>
      <c r="E57" s="244">
        <f>SUM(E58)</f>
        <v>6531</v>
      </c>
      <c r="F57" s="244">
        <f>SUM(F58)</f>
        <v>0</v>
      </c>
      <c r="G57" s="307">
        <f>SUM(G58)</f>
        <v>0</v>
      </c>
      <c r="H57" s="307">
        <f>SUM(H58)</f>
        <v>0</v>
      </c>
      <c r="I57" s="72">
        <f t="shared" si="6"/>
        <v>0</v>
      </c>
      <c r="J57" s="244">
        <f>SUM(J58)</f>
        <v>0</v>
      </c>
      <c r="K57" s="244">
        <f>SUM(K58)</f>
        <v>0</v>
      </c>
      <c r="L57" s="244">
        <f>SUM(L58)</f>
        <v>0</v>
      </c>
    </row>
    <row r="58" spans="1:12" ht="57" hidden="1" thickBot="1">
      <c r="A58" s="21"/>
      <c r="B58" s="22"/>
      <c r="C58" s="32" t="s">
        <v>114</v>
      </c>
      <c r="D58" s="41" t="s">
        <v>115</v>
      </c>
      <c r="E58" s="247">
        <v>6531</v>
      </c>
      <c r="F58" s="247">
        <f>SUM(G58)</f>
        <v>0</v>
      </c>
      <c r="G58" s="305">
        <v>0</v>
      </c>
      <c r="H58" s="305"/>
      <c r="I58" s="64">
        <f t="shared" si="6"/>
        <v>0</v>
      </c>
      <c r="J58" s="247">
        <f>SUM(K58)</f>
        <v>0</v>
      </c>
      <c r="K58" s="247">
        <f>SUM(L58)</f>
        <v>0</v>
      </c>
      <c r="L58" s="247">
        <f>SUM(M58)</f>
        <v>0</v>
      </c>
    </row>
    <row r="59" spans="1:12" ht="15.75" hidden="1" thickBot="1">
      <c r="A59" s="16" t="s">
        <v>373</v>
      </c>
      <c r="B59" s="45"/>
      <c r="C59" s="45"/>
      <c r="D59" s="29" t="s">
        <v>374</v>
      </c>
      <c r="E59" s="239">
        <f aca="true" t="shared" si="10" ref="E59:L60">SUM(E60)</f>
        <v>1000</v>
      </c>
      <c r="F59" s="345">
        <f t="shared" si="10"/>
        <v>0</v>
      </c>
      <c r="G59" s="346">
        <f t="shared" si="10"/>
        <v>0</v>
      </c>
      <c r="H59" s="346">
        <f t="shared" si="10"/>
        <v>0</v>
      </c>
      <c r="I59" s="347">
        <f t="shared" si="6"/>
        <v>0</v>
      </c>
      <c r="J59" s="345">
        <f t="shared" si="10"/>
        <v>0</v>
      </c>
      <c r="K59" s="345">
        <f t="shared" si="10"/>
        <v>0</v>
      </c>
      <c r="L59" s="345">
        <f t="shared" si="10"/>
        <v>0</v>
      </c>
    </row>
    <row r="60" spans="1:12" ht="12.75" hidden="1">
      <c r="A60" s="30"/>
      <c r="B60" s="85">
        <v>75212</v>
      </c>
      <c r="C60" s="86"/>
      <c r="D60" s="85" t="s">
        <v>375</v>
      </c>
      <c r="E60" s="250">
        <f t="shared" si="10"/>
        <v>1000</v>
      </c>
      <c r="F60" s="250">
        <f t="shared" si="10"/>
        <v>0</v>
      </c>
      <c r="G60" s="304">
        <f t="shared" si="10"/>
        <v>0</v>
      </c>
      <c r="H60" s="304">
        <f t="shared" si="10"/>
        <v>0</v>
      </c>
      <c r="I60" s="72">
        <f t="shared" si="6"/>
        <v>0</v>
      </c>
      <c r="J60" s="250">
        <f t="shared" si="10"/>
        <v>0</v>
      </c>
      <c r="K60" s="250">
        <f t="shared" si="10"/>
        <v>0</v>
      </c>
      <c r="L60" s="250">
        <f t="shared" si="10"/>
        <v>0</v>
      </c>
    </row>
    <row r="61" spans="1:12" ht="45.75" hidden="1" thickBot="1">
      <c r="A61" s="21"/>
      <c r="B61" s="22"/>
      <c r="C61" s="40" t="s">
        <v>376</v>
      </c>
      <c r="D61" s="28" t="s">
        <v>109</v>
      </c>
      <c r="E61" s="243">
        <v>1000</v>
      </c>
      <c r="F61" s="243">
        <f>SUM(G61:H61)</f>
        <v>0</v>
      </c>
      <c r="G61" s="305">
        <v>0</v>
      </c>
      <c r="H61" s="305"/>
      <c r="I61" s="66">
        <f t="shared" si="6"/>
        <v>0</v>
      </c>
      <c r="J61" s="243">
        <f>SUM(K61:L61)</f>
        <v>0</v>
      </c>
      <c r="K61" s="243">
        <f>SUM(L61:M61)</f>
        <v>0</v>
      </c>
      <c r="L61" s="243">
        <f>SUM(M61:N61)</f>
        <v>0</v>
      </c>
    </row>
    <row r="62" spans="1:12" ht="27" hidden="1" thickBot="1">
      <c r="A62" s="16" t="s">
        <v>130</v>
      </c>
      <c r="B62" s="45"/>
      <c r="C62" s="45"/>
      <c r="D62" s="29" t="s">
        <v>131</v>
      </c>
      <c r="E62" s="239">
        <f>SUM(E63+E65)</f>
        <v>7750</v>
      </c>
      <c r="F62" s="345">
        <f>SUM(F63+F65)</f>
        <v>500</v>
      </c>
      <c r="G62" s="346">
        <f>SUM(G63+G65)</f>
        <v>500</v>
      </c>
      <c r="H62" s="346">
        <f>SUM(H63+H65)</f>
        <v>0</v>
      </c>
      <c r="I62" s="347">
        <f t="shared" si="6"/>
        <v>0.06451612903225806</v>
      </c>
      <c r="J62" s="345">
        <f>SUM(J63+J65)</f>
        <v>0</v>
      </c>
      <c r="K62" s="345">
        <f>SUM(K63+K65)</f>
        <v>0</v>
      </c>
      <c r="L62" s="345">
        <f>SUM(L63+L65)</f>
        <v>0</v>
      </c>
    </row>
    <row r="63" spans="1:12" ht="12.75" hidden="1">
      <c r="A63" s="30"/>
      <c r="B63" s="83">
        <v>75412</v>
      </c>
      <c r="C63" s="84"/>
      <c r="D63" s="83" t="s">
        <v>393</v>
      </c>
      <c r="E63" s="251">
        <f>SUM(E64)</f>
        <v>7450</v>
      </c>
      <c r="F63" s="251">
        <f>SUM(F64:F64)</f>
        <v>0</v>
      </c>
      <c r="G63" s="304">
        <f>SUM(G64)</f>
        <v>0</v>
      </c>
      <c r="H63" s="304">
        <f>SUM(H64)</f>
        <v>0</v>
      </c>
      <c r="I63" s="72">
        <f t="shared" si="6"/>
        <v>0</v>
      </c>
      <c r="J63" s="251">
        <f>SUM(J64:J64)</f>
        <v>0</v>
      </c>
      <c r="K63" s="251">
        <f>SUM(K64:K64)</f>
        <v>0</v>
      </c>
      <c r="L63" s="251">
        <f>SUM(L64:L64)</f>
        <v>0</v>
      </c>
    </row>
    <row r="64" spans="1:12" ht="56.25" hidden="1">
      <c r="A64" s="25"/>
      <c r="B64" s="26"/>
      <c r="C64" s="98">
        <v>6290</v>
      </c>
      <c r="D64" s="99" t="s">
        <v>398</v>
      </c>
      <c r="E64" s="242">
        <v>7450</v>
      </c>
      <c r="F64" s="242">
        <f>SUM(G64:H64)</f>
        <v>0</v>
      </c>
      <c r="G64" s="279"/>
      <c r="H64" s="279">
        <v>0</v>
      </c>
      <c r="I64" s="66">
        <f aca="true" t="shared" si="11" ref="I64:I96">SUM(F64/E64)</f>
        <v>0</v>
      </c>
      <c r="J64" s="242">
        <f>SUM(K64:L64)</f>
        <v>0</v>
      </c>
      <c r="K64" s="242">
        <f>SUM(L64:M64)</f>
        <v>0</v>
      </c>
      <c r="L64" s="242">
        <f>SUM(M64:N64)</f>
        <v>0</v>
      </c>
    </row>
    <row r="65" spans="1:12" ht="12.75" hidden="1">
      <c r="A65" s="30"/>
      <c r="B65" s="85">
        <v>75414</v>
      </c>
      <c r="C65" s="86"/>
      <c r="D65" s="85" t="s">
        <v>133</v>
      </c>
      <c r="E65" s="250">
        <f>SUM(E66)</f>
        <v>300</v>
      </c>
      <c r="F65" s="250">
        <f>SUM(F66)</f>
        <v>500</v>
      </c>
      <c r="G65" s="307">
        <f>SUM(G66)</f>
        <v>500</v>
      </c>
      <c r="H65" s="307">
        <f>SUM(H66)</f>
        <v>0</v>
      </c>
      <c r="I65" s="82">
        <f t="shared" si="11"/>
        <v>1.6666666666666667</v>
      </c>
      <c r="J65" s="250">
        <f>SUM(J66)</f>
        <v>0</v>
      </c>
      <c r="K65" s="250">
        <f>SUM(K66)</f>
        <v>0</v>
      </c>
      <c r="L65" s="250">
        <f>SUM(L66)</f>
        <v>0</v>
      </c>
    </row>
    <row r="66" spans="1:12" ht="57" hidden="1" thickBot="1">
      <c r="A66" s="21"/>
      <c r="B66" s="22"/>
      <c r="C66" s="40" t="s">
        <v>114</v>
      </c>
      <c r="D66" s="41" t="s">
        <v>115</v>
      </c>
      <c r="E66" s="243">
        <v>300</v>
      </c>
      <c r="F66" s="243">
        <f>SUM(G66:H66)</f>
        <v>500</v>
      </c>
      <c r="G66" s="305">
        <v>500</v>
      </c>
      <c r="H66" s="305"/>
      <c r="I66" s="66">
        <f t="shared" si="11"/>
        <v>1.6666666666666667</v>
      </c>
      <c r="J66" s="243">
        <f>SUM(K66:L66)</f>
        <v>0</v>
      </c>
      <c r="K66" s="243">
        <f>SUM(L66:M66)</f>
        <v>0</v>
      </c>
      <c r="L66" s="243">
        <f>SUM(M66:N66)</f>
        <v>0</v>
      </c>
    </row>
    <row r="67" spans="1:12" ht="90.75" hidden="1" thickBot="1">
      <c r="A67" s="46" t="s">
        <v>134</v>
      </c>
      <c r="B67" s="17"/>
      <c r="C67" s="18"/>
      <c r="D67" s="29" t="s">
        <v>396</v>
      </c>
      <c r="E67" s="239">
        <f>SUM(E68+E71+E79+E90+E94)</f>
        <v>2310033.8</v>
      </c>
      <c r="F67" s="345">
        <f>SUM(F68+F71+F79+F90+F94)</f>
        <v>2581122</v>
      </c>
      <c r="G67" s="346">
        <f>SUM(G68+G71+G79+G90+G94)</f>
        <v>2581122</v>
      </c>
      <c r="H67" s="346">
        <f>SUM(H68+H71+H79+H90+H94)</f>
        <v>0</v>
      </c>
      <c r="I67" s="347">
        <f t="shared" si="11"/>
        <v>1.117352482028618</v>
      </c>
      <c r="J67" s="345">
        <f>SUM(J68+J71+J79+J90+J94)</f>
        <v>0</v>
      </c>
      <c r="K67" s="345">
        <f>SUM(K68+K71+K79+K90+K94)</f>
        <v>0</v>
      </c>
      <c r="L67" s="345">
        <f>SUM(L68+L71+L79+L90+L94)</f>
        <v>0</v>
      </c>
    </row>
    <row r="68" spans="1:12" ht="24" hidden="1">
      <c r="A68" s="47"/>
      <c r="B68" s="73" t="s">
        <v>135</v>
      </c>
      <c r="C68" s="74"/>
      <c r="D68" s="75" t="s">
        <v>136</v>
      </c>
      <c r="E68" s="246">
        <f>SUM(E69:E70)</f>
        <v>1210</v>
      </c>
      <c r="F68" s="246">
        <f>SUM(F69:F70)</f>
        <v>630</v>
      </c>
      <c r="G68" s="304">
        <f>SUM(G69:G70)</f>
        <v>630</v>
      </c>
      <c r="H68" s="304">
        <f>SUM(H69:H70)</f>
        <v>0</v>
      </c>
      <c r="I68" s="72">
        <f t="shared" si="11"/>
        <v>0.5206611570247934</v>
      </c>
      <c r="J68" s="246">
        <f>SUM(J69:J70)</f>
        <v>0</v>
      </c>
      <c r="K68" s="246">
        <f>SUM(K69:K70)</f>
        <v>0</v>
      </c>
      <c r="L68" s="246">
        <f>SUM(L69:L70)</f>
        <v>0</v>
      </c>
    </row>
    <row r="69" spans="1:12" ht="33.75" hidden="1">
      <c r="A69" s="25"/>
      <c r="B69" s="31"/>
      <c r="C69" s="40" t="s">
        <v>137</v>
      </c>
      <c r="D69" s="41" t="s">
        <v>138</v>
      </c>
      <c r="E69" s="245">
        <v>1160</v>
      </c>
      <c r="F69" s="245">
        <f>SUM(G69:H69)</f>
        <v>600</v>
      </c>
      <c r="G69" s="279">
        <v>600</v>
      </c>
      <c r="H69" s="279"/>
      <c r="I69" s="66">
        <f t="shared" si="11"/>
        <v>0.5172413793103449</v>
      </c>
      <c r="J69" s="245">
        <f aca="true" t="shared" si="12" ref="J69:L70">SUM(K69:L69)</f>
        <v>0</v>
      </c>
      <c r="K69" s="245">
        <f t="shared" si="12"/>
        <v>0</v>
      </c>
      <c r="L69" s="245">
        <f t="shared" si="12"/>
        <v>0</v>
      </c>
    </row>
    <row r="70" spans="1:12" ht="22.5" hidden="1">
      <c r="A70" s="30"/>
      <c r="B70" s="22"/>
      <c r="C70" s="40" t="s">
        <v>139</v>
      </c>
      <c r="D70" s="41" t="s">
        <v>140</v>
      </c>
      <c r="E70" s="243">
        <v>50</v>
      </c>
      <c r="F70" s="243">
        <f>SUM(G70:H70)</f>
        <v>30</v>
      </c>
      <c r="G70" s="279">
        <v>30</v>
      </c>
      <c r="H70" s="279"/>
      <c r="I70" s="64">
        <f t="shared" si="11"/>
        <v>0.6</v>
      </c>
      <c r="J70" s="243">
        <f t="shared" si="12"/>
        <v>0</v>
      </c>
      <c r="K70" s="243">
        <f t="shared" si="12"/>
        <v>0</v>
      </c>
      <c r="L70" s="243">
        <f t="shared" si="12"/>
        <v>0</v>
      </c>
    </row>
    <row r="71" spans="1:12" ht="60" hidden="1">
      <c r="A71" s="20"/>
      <c r="B71" s="80" t="s">
        <v>141</v>
      </c>
      <c r="C71" s="87"/>
      <c r="D71" s="81" t="s">
        <v>142</v>
      </c>
      <c r="E71" s="244">
        <f>SUM(E72:E78)</f>
        <v>579507</v>
      </c>
      <c r="F71" s="244">
        <f>SUM(F72:F78)</f>
        <v>670800</v>
      </c>
      <c r="G71" s="307">
        <f>SUM(G72:G78)</f>
        <v>670800</v>
      </c>
      <c r="H71" s="307">
        <f>SUM(H72:H78)</f>
        <v>0</v>
      </c>
      <c r="I71" s="82">
        <f t="shared" si="11"/>
        <v>1.1575356294229406</v>
      </c>
      <c r="J71" s="244">
        <f>SUM(J72:J78)</f>
        <v>0</v>
      </c>
      <c r="K71" s="244">
        <f>SUM(K72:K78)</f>
        <v>0</v>
      </c>
      <c r="L71" s="244">
        <f>SUM(L72:L78)</f>
        <v>0</v>
      </c>
    </row>
    <row r="72" spans="1:12" ht="12.75" hidden="1">
      <c r="A72" s="21"/>
      <c r="B72" s="22"/>
      <c r="C72" s="40" t="s">
        <v>143</v>
      </c>
      <c r="D72" s="41" t="s">
        <v>144</v>
      </c>
      <c r="E72" s="245">
        <v>290000</v>
      </c>
      <c r="F72" s="245">
        <f aca="true" t="shared" si="13" ref="F72:F78">SUM(G72:H72)</f>
        <v>295000</v>
      </c>
      <c r="G72" s="279">
        <v>295000</v>
      </c>
      <c r="H72" s="279"/>
      <c r="I72" s="66">
        <f t="shared" si="11"/>
        <v>1.0172413793103448</v>
      </c>
      <c r="J72" s="245">
        <f aca="true" t="shared" si="14" ref="J72:L78">SUM(K72:L72)</f>
        <v>0</v>
      </c>
      <c r="K72" s="245">
        <f t="shared" si="14"/>
        <v>0</v>
      </c>
      <c r="L72" s="245">
        <f t="shared" si="14"/>
        <v>0</v>
      </c>
    </row>
    <row r="73" spans="1:12" ht="12.75" hidden="1">
      <c r="A73" s="21"/>
      <c r="B73" s="22"/>
      <c r="C73" s="40" t="s">
        <v>145</v>
      </c>
      <c r="D73" s="41" t="s">
        <v>146</v>
      </c>
      <c r="E73" s="245">
        <v>200000</v>
      </c>
      <c r="F73" s="245">
        <f t="shared" si="13"/>
        <v>280000</v>
      </c>
      <c r="G73" s="279">
        <v>280000</v>
      </c>
      <c r="H73" s="279"/>
      <c r="I73" s="66">
        <f t="shared" si="11"/>
        <v>1.4</v>
      </c>
      <c r="J73" s="245">
        <f t="shared" si="14"/>
        <v>0</v>
      </c>
      <c r="K73" s="245">
        <f t="shared" si="14"/>
        <v>0</v>
      </c>
      <c r="L73" s="245">
        <f t="shared" si="14"/>
        <v>0</v>
      </c>
    </row>
    <row r="74" spans="1:12" ht="12.75" hidden="1">
      <c r="A74" s="21"/>
      <c r="B74" s="22"/>
      <c r="C74" s="40" t="s">
        <v>147</v>
      </c>
      <c r="D74" s="41" t="s">
        <v>148</v>
      </c>
      <c r="E74" s="245">
        <v>76000</v>
      </c>
      <c r="F74" s="245">
        <f t="shared" si="13"/>
        <v>85000</v>
      </c>
      <c r="G74" s="279">
        <v>85000</v>
      </c>
      <c r="H74" s="279"/>
      <c r="I74" s="66">
        <f t="shared" si="11"/>
        <v>1.118421052631579</v>
      </c>
      <c r="J74" s="245">
        <f t="shared" si="14"/>
        <v>0</v>
      </c>
      <c r="K74" s="245">
        <f t="shared" si="14"/>
        <v>0</v>
      </c>
      <c r="L74" s="245">
        <f t="shared" si="14"/>
        <v>0</v>
      </c>
    </row>
    <row r="75" spans="1:12" ht="12.75" hidden="1">
      <c r="A75" s="21"/>
      <c r="B75" s="22"/>
      <c r="C75" s="40" t="s">
        <v>149</v>
      </c>
      <c r="D75" s="41" t="s">
        <v>150</v>
      </c>
      <c r="E75" s="245">
        <v>4179</v>
      </c>
      <c r="F75" s="245">
        <f t="shared" si="13"/>
        <v>4300</v>
      </c>
      <c r="G75" s="279">
        <v>4300</v>
      </c>
      <c r="H75" s="279"/>
      <c r="I75" s="66">
        <f t="shared" si="11"/>
        <v>1.0289542952859536</v>
      </c>
      <c r="J75" s="245">
        <f t="shared" si="14"/>
        <v>0</v>
      </c>
      <c r="K75" s="245">
        <f t="shared" si="14"/>
        <v>0</v>
      </c>
      <c r="L75" s="245">
        <f t="shared" si="14"/>
        <v>0</v>
      </c>
    </row>
    <row r="76" spans="1:12" ht="12.75" hidden="1">
      <c r="A76" s="38"/>
      <c r="B76" s="48"/>
      <c r="C76" s="40" t="s">
        <v>151</v>
      </c>
      <c r="D76" s="41" t="s">
        <v>152</v>
      </c>
      <c r="E76" s="245">
        <v>1340</v>
      </c>
      <c r="F76" s="245">
        <f t="shared" si="13"/>
        <v>1500</v>
      </c>
      <c r="G76" s="279">
        <v>1500</v>
      </c>
      <c r="H76" s="279"/>
      <c r="I76" s="66">
        <f t="shared" si="11"/>
        <v>1.1194029850746268</v>
      </c>
      <c r="J76" s="245">
        <f t="shared" si="14"/>
        <v>0</v>
      </c>
      <c r="K76" s="245">
        <f t="shared" si="14"/>
        <v>0</v>
      </c>
      <c r="L76" s="245">
        <f t="shared" si="14"/>
        <v>0</v>
      </c>
    </row>
    <row r="77" spans="1:12" ht="22.5" hidden="1">
      <c r="A77" s="38"/>
      <c r="B77" s="39"/>
      <c r="C77" s="40" t="s">
        <v>139</v>
      </c>
      <c r="D77" s="41" t="s">
        <v>140</v>
      </c>
      <c r="E77" s="245">
        <v>5000</v>
      </c>
      <c r="F77" s="245">
        <f t="shared" si="13"/>
        <v>5000</v>
      </c>
      <c r="G77" s="279">
        <v>5000</v>
      </c>
      <c r="H77" s="279"/>
      <c r="I77" s="66">
        <f t="shared" si="11"/>
        <v>1</v>
      </c>
      <c r="J77" s="245">
        <f t="shared" si="14"/>
        <v>0</v>
      </c>
      <c r="K77" s="245">
        <f t="shared" si="14"/>
        <v>0</v>
      </c>
      <c r="L77" s="245">
        <f t="shared" si="14"/>
        <v>0</v>
      </c>
    </row>
    <row r="78" spans="1:12" ht="22.5" hidden="1">
      <c r="A78" s="38"/>
      <c r="B78" s="39"/>
      <c r="C78" s="40" t="s">
        <v>407</v>
      </c>
      <c r="D78" s="41" t="s">
        <v>408</v>
      </c>
      <c r="E78" s="245">
        <v>2988</v>
      </c>
      <c r="F78" s="245">
        <f t="shared" si="13"/>
        <v>0</v>
      </c>
      <c r="G78" s="279">
        <v>0</v>
      </c>
      <c r="H78" s="279"/>
      <c r="I78" s="66">
        <f t="shared" si="11"/>
        <v>0</v>
      </c>
      <c r="J78" s="245">
        <f t="shared" si="14"/>
        <v>0</v>
      </c>
      <c r="K78" s="245">
        <f t="shared" si="14"/>
        <v>0</v>
      </c>
      <c r="L78" s="245">
        <f t="shared" si="14"/>
        <v>0</v>
      </c>
    </row>
    <row r="79" spans="1:12" ht="60" hidden="1">
      <c r="A79" s="20"/>
      <c r="B79" s="80" t="s">
        <v>153</v>
      </c>
      <c r="C79" s="87"/>
      <c r="D79" s="81" t="s">
        <v>154</v>
      </c>
      <c r="E79" s="244">
        <f>SUM(E80:E89)</f>
        <v>1104833.8</v>
      </c>
      <c r="F79" s="244">
        <f>SUM(F80:F89)</f>
        <v>1244300</v>
      </c>
      <c r="G79" s="307">
        <f>SUM(G80:G89)</f>
        <v>1244300</v>
      </c>
      <c r="H79" s="307">
        <f>SUM(H80:H89)</f>
        <v>0</v>
      </c>
      <c r="I79" s="82">
        <f t="shared" si="11"/>
        <v>1.1262327419744036</v>
      </c>
      <c r="J79" s="244">
        <f>SUM(J80:J89)</f>
        <v>0</v>
      </c>
      <c r="K79" s="244">
        <f>SUM(K80:K89)</f>
        <v>0</v>
      </c>
      <c r="L79" s="244">
        <f>SUM(L80:L89)</f>
        <v>0</v>
      </c>
    </row>
    <row r="80" spans="1:12" ht="12.75" hidden="1">
      <c r="A80" s="21"/>
      <c r="B80" s="22"/>
      <c r="C80" s="40" t="s">
        <v>143</v>
      </c>
      <c r="D80" s="41" t="s">
        <v>144</v>
      </c>
      <c r="E80" s="245">
        <v>360000</v>
      </c>
      <c r="F80" s="245">
        <f aca="true" t="shared" si="15" ref="F80:F89">SUM(G80:H80)</f>
        <v>367000</v>
      </c>
      <c r="G80" s="279">
        <v>367000</v>
      </c>
      <c r="H80" s="279"/>
      <c r="I80" s="66">
        <f t="shared" si="11"/>
        <v>1.0194444444444444</v>
      </c>
      <c r="J80" s="245">
        <f aca="true" t="shared" si="16" ref="J80:L89">SUM(K80:L80)</f>
        <v>0</v>
      </c>
      <c r="K80" s="245">
        <f t="shared" si="16"/>
        <v>0</v>
      </c>
      <c r="L80" s="245">
        <f t="shared" si="16"/>
        <v>0</v>
      </c>
    </row>
    <row r="81" spans="1:12" ht="12.75" hidden="1">
      <c r="A81" s="21"/>
      <c r="B81" s="22"/>
      <c r="C81" s="40" t="s">
        <v>145</v>
      </c>
      <c r="D81" s="41" t="s">
        <v>146</v>
      </c>
      <c r="E81" s="245">
        <v>665215</v>
      </c>
      <c r="F81" s="245">
        <f t="shared" si="15"/>
        <v>800000</v>
      </c>
      <c r="G81" s="279">
        <v>800000</v>
      </c>
      <c r="H81" s="279"/>
      <c r="I81" s="66">
        <f t="shared" si="11"/>
        <v>1.202618702224093</v>
      </c>
      <c r="J81" s="245">
        <f t="shared" si="16"/>
        <v>0</v>
      </c>
      <c r="K81" s="245">
        <f t="shared" si="16"/>
        <v>0</v>
      </c>
      <c r="L81" s="245">
        <f t="shared" si="16"/>
        <v>0</v>
      </c>
    </row>
    <row r="82" spans="1:12" ht="12.75" hidden="1">
      <c r="A82" s="21"/>
      <c r="B82" s="22"/>
      <c r="C82" s="40" t="s">
        <v>147</v>
      </c>
      <c r="D82" s="41" t="s">
        <v>148</v>
      </c>
      <c r="E82" s="245">
        <v>6000</v>
      </c>
      <c r="F82" s="245">
        <f t="shared" si="15"/>
        <v>6700</v>
      </c>
      <c r="G82" s="279">
        <v>6700</v>
      </c>
      <c r="H82" s="279"/>
      <c r="I82" s="66">
        <f t="shared" si="11"/>
        <v>1.1166666666666667</v>
      </c>
      <c r="J82" s="245">
        <f t="shared" si="16"/>
        <v>0</v>
      </c>
      <c r="K82" s="245">
        <f t="shared" si="16"/>
        <v>0</v>
      </c>
      <c r="L82" s="245">
        <f t="shared" si="16"/>
        <v>0</v>
      </c>
    </row>
    <row r="83" spans="1:12" ht="12.75" hidden="1">
      <c r="A83" s="21"/>
      <c r="B83" s="22"/>
      <c r="C83" s="40" t="s">
        <v>149</v>
      </c>
      <c r="D83" s="41" t="s">
        <v>150</v>
      </c>
      <c r="E83" s="245">
        <v>15000</v>
      </c>
      <c r="F83" s="245">
        <f t="shared" si="15"/>
        <v>15500</v>
      </c>
      <c r="G83" s="279">
        <v>15500</v>
      </c>
      <c r="H83" s="279"/>
      <c r="I83" s="66">
        <f t="shared" si="11"/>
        <v>1.0333333333333334</v>
      </c>
      <c r="J83" s="245">
        <f t="shared" si="16"/>
        <v>0</v>
      </c>
      <c r="K83" s="245">
        <f t="shared" si="16"/>
        <v>0</v>
      </c>
      <c r="L83" s="245">
        <f t="shared" si="16"/>
        <v>0</v>
      </c>
    </row>
    <row r="84" spans="1:12" ht="12.75" hidden="1">
      <c r="A84" s="21"/>
      <c r="B84" s="43"/>
      <c r="C84" s="40" t="s">
        <v>155</v>
      </c>
      <c r="D84" s="41" t="s">
        <v>156</v>
      </c>
      <c r="E84" s="245">
        <v>2500</v>
      </c>
      <c r="F84" s="245">
        <f t="shared" si="15"/>
        <v>2000</v>
      </c>
      <c r="G84" s="279">
        <v>2000</v>
      </c>
      <c r="H84" s="279"/>
      <c r="I84" s="66">
        <f t="shared" si="11"/>
        <v>0.8</v>
      </c>
      <c r="J84" s="245">
        <f t="shared" si="16"/>
        <v>0</v>
      </c>
      <c r="K84" s="245">
        <f t="shared" si="16"/>
        <v>0</v>
      </c>
      <c r="L84" s="245">
        <f t="shared" si="16"/>
        <v>0</v>
      </c>
    </row>
    <row r="85" spans="1:12" ht="12.75" customHeight="1" hidden="1">
      <c r="A85" s="21"/>
      <c r="B85" s="43"/>
      <c r="C85" s="40" t="s">
        <v>157</v>
      </c>
      <c r="D85" s="41" t="s">
        <v>158</v>
      </c>
      <c r="E85" s="243">
        <v>0</v>
      </c>
      <c r="F85" s="243">
        <f t="shared" si="15"/>
        <v>0</v>
      </c>
      <c r="G85" s="279">
        <v>0</v>
      </c>
      <c r="H85" s="279"/>
      <c r="I85" s="66" t="e">
        <f t="shared" si="11"/>
        <v>#DIV/0!</v>
      </c>
      <c r="J85" s="243">
        <f t="shared" si="16"/>
        <v>0</v>
      </c>
      <c r="K85" s="243">
        <f t="shared" si="16"/>
        <v>0</v>
      </c>
      <c r="L85" s="243">
        <f t="shared" si="16"/>
        <v>0</v>
      </c>
    </row>
    <row r="86" spans="1:12" ht="12.75" hidden="1">
      <c r="A86" s="21"/>
      <c r="B86" s="43"/>
      <c r="C86" s="40" t="s">
        <v>159</v>
      </c>
      <c r="D86" s="41" t="s">
        <v>160</v>
      </c>
      <c r="E86" s="243">
        <v>818.8</v>
      </c>
      <c r="F86" s="243">
        <f t="shared" si="15"/>
        <v>800</v>
      </c>
      <c r="G86" s="279">
        <v>800</v>
      </c>
      <c r="H86" s="279"/>
      <c r="I86" s="66">
        <f t="shared" si="11"/>
        <v>0.9770395701025892</v>
      </c>
      <c r="J86" s="243">
        <f t="shared" si="16"/>
        <v>0</v>
      </c>
      <c r="K86" s="243">
        <f t="shared" si="16"/>
        <v>0</v>
      </c>
      <c r="L86" s="243">
        <f t="shared" si="16"/>
        <v>0</v>
      </c>
    </row>
    <row r="87" spans="1:12" ht="12.75" hidden="1">
      <c r="A87" s="38"/>
      <c r="B87" s="48"/>
      <c r="C87" s="40" t="s">
        <v>151</v>
      </c>
      <c r="D87" s="41" t="s">
        <v>152</v>
      </c>
      <c r="E87" s="245">
        <v>15000</v>
      </c>
      <c r="F87" s="245">
        <f t="shared" si="15"/>
        <v>12000</v>
      </c>
      <c r="G87" s="279">
        <v>12000</v>
      </c>
      <c r="H87" s="279"/>
      <c r="I87" s="66">
        <f t="shared" si="11"/>
        <v>0.8</v>
      </c>
      <c r="J87" s="245">
        <f t="shared" si="16"/>
        <v>0</v>
      </c>
      <c r="K87" s="245">
        <f t="shared" si="16"/>
        <v>0</v>
      </c>
      <c r="L87" s="245">
        <f t="shared" si="16"/>
        <v>0</v>
      </c>
    </row>
    <row r="88" spans="1:12" ht="12.75" hidden="1">
      <c r="A88" s="38"/>
      <c r="B88" s="39"/>
      <c r="C88" s="40" t="s">
        <v>96</v>
      </c>
      <c r="D88" s="49" t="s">
        <v>97</v>
      </c>
      <c r="E88" s="245">
        <v>300</v>
      </c>
      <c r="F88" s="245">
        <f t="shared" si="15"/>
        <v>300</v>
      </c>
      <c r="G88" s="279">
        <v>300</v>
      </c>
      <c r="H88" s="279"/>
      <c r="I88" s="66">
        <f t="shared" si="11"/>
        <v>1</v>
      </c>
      <c r="J88" s="245">
        <f t="shared" si="16"/>
        <v>0</v>
      </c>
      <c r="K88" s="245">
        <f t="shared" si="16"/>
        <v>0</v>
      </c>
      <c r="L88" s="245">
        <f t="shared" si="16"/>
        <v>0</v>
      </c>
    </row>
    <row r="89" spans="1:12" ht="22.5" hidden="1">
      <c r="A89" s="38"/>
      <c r="B89" s="39"/>
      <c r="C89" s="40" t="s">
        <v>139</v>
      </c>
      <c r="D89" s="41" t="s">
        <v>140</v>
      </c>
      <c r="E89" s="245">
        <v>40000</v>
      </c>
      <c r="F89" s="245">
        <f t="shared" si="15"/>
        <v>40000</v>
      </c>
      <c r="G89" s="279">
        <v>40000</v>
      </c>
      <c r="H89" s="279"/>
      <c r="I89" s="66">
        <f t="shared" si="11"/>
        <v>1</v>
      </c>
      <c r="J89" s="245">
        <f t="shared" si="16"/>
        <v>0</v>
      </c>
      <c r="K89" s="245">
        <f t="shared" si="16"/>
        <v>0</v>
      </c>
      <c r="L89" s="245">
        <f t="shared" si="16"/>
        <v>0</v>
      </c>
    </row>
    <row r="90" spans="1:12" ht="36" hidden="1">
      <c r="A90" s="20"/>
      <c r="B90" s="79" t="s">
        <v>161</v>
      </c>
      <c r="C90" s="80"/>
      <c r="D90" s="81" t="s">
        <v>162</v>
      </c>
      <c r="E90" s="244">
        <f>SUM(E91:E93)</f>
        <v>12000</v>
      </c>
      <c r="F90" s="244">
        <f>SUM(F91:F93)</f>
        <v>47000</v>
      </c>
      <c r="G90" s="307">
        <f>SUM(G91:G93)</f>
        <v>47000</v>
      </c>
      <c r="H90" s="307">
        <f>SUM(H91:H93)</f>
        <v>0</v>
      </c>
      <c r="I90" s="82">
        <f t="shared" si="11"/>
        <v>3.9166666666666665</v>
      </c>
      <c r="J90" s="244">
        <f>SUM(J91:J93)</f>
        <v>0</v>
      </c>
      <c r="K90" s="244">
        <f>SUM(K91:K93)</f>
        <v>0</v>
      </c>
      <c r="L90" s="244">
        <f>SUM(L91:L93)</f>
        <v>0</v>
      </c>
    </row>
    <row r="91" spans="1:12" ht="12.75" hidden="1">
      <c r="A91" s="21"/>
      <c r="B91" s="22"/>
      <c r="C91" s="40" t="s">
        <v>163</v>
      </c>
      <c r="D91" s="41" t="s">
        <v>164</v>
      </c>
      <c r="E91" s="245">
        <v>12000</v>
      </c>
      <c r="F91" s="245">
        <f>SUM(G91:H91)</f>
        <v>12000</v>
      </c>
      <c r="G91" s="279">
        <v>12000</v>
      </c>
      <c r="H91" s="279"/>
      <c r="I91" s="66">
        <f t="shared" si="11"/>
        <v>1</v>
      </c>
      <c r="J91" s="245">
        <f aca="true" t="shared" si="17" ref="J91:L93">SUM(K91:L91)</f>
        <v>0</v>
      </c>
      <c r="K91" s="245">
        <f t="shared" si="17"/>
        <v>0</v>
      </c>
      <c r="L91" s="245">
        <f t="shared" si="17"/>
        <v>0</v>
      </c>
    </row>
    <row r="92" spans="1:12" ht="22.5" hidden="1">
      <c r="A92" s="21"/>
      <c r="B92" s="43"/>
      <c r="C92" s="40" t="s">
        <v>197</v>
      </c>
      <c r="D92" s="41" t="s">
        <v>416</v>
      </c>
      <c r="E92" s="243">
        <v>0</v>
      </c>
      <c r="F92" s="243">
        <f>SUM(G92:H92)</f>
        <v>33000</v>
      </c>
      <c r="G92" s="279">
        <v>33000</v>
      </c>
      <c r="H92" s="279"/>
      <c r="I92" s="66"/>
      <c r="J92" s="243">
        <f t="shared" si="17"/>
        <v>0</v>
      </c>
      <c r="K92" s="243">
        <f t="shared" si="17"/>
        <v>0</v>
      </c>
      <c r="L92" s="243">
        <f t="shared" si="17"/>
        <v>0</v>
      </c>
    </row>
    <row r="93" spans="1:12" ht="67.5" hidden="1">
      <c r="A93" s="21"/>
      <c r="B93" s="43"/>
      <c r="C93" s="40" t="s">
        <v>415</v>
      </c>
      <c r="D93" s="41" t="s">
        <v>417</v>
      </c>
      <c r="E93" s="243">
        <v>0</v>
      </c>
      <c r="F93" s="243">
        <f>SUM(G93:H93)</f>
        <v>2000</v>
      </c>
      <c r="G93" s="279">
        <v>2000</v>
      </c>
      <c r="H93" s="279"/>
      <c r="I93" s="66"/>
      <c r="J93" s="243">
        <f t="shared" si="17"/>
        <v>0</v>
      </c>
      <c r="K93" s="243">
        <f t="shared" si="17"/>
        <v>0</v>
      </c>
      <c r="L93" s="243">
        <f t="shared" si="17"/>
        <v>0</v>
      </c>
    </row>
    <row r="94" spans="1:12" ht="36" hidden="1">
      <c r="A94" s="20"/>
      <c r="B94" s="79" t="s">
        <v>165</v>
      </c>
      <c r="C94" s="80"/>
      <c r="D94" s="81" t="s">
        <v>166</v>
      </c>
      <c r="E94" s="244">
        <f>SUM(E95:E96)</f>
        <v>612483</v>
      </c>
      <c r="F94" s="244">
        <f>SUM(F95:F96)</f>
        <v>618392</v>
      </c>
      <c r="G94" s="307">
        <f>SUM(G95+G96)</f>
        <v>618392</v>
      </c>
      <c r="H94" s="307">
        <f>SUM(H95+H96)</f>
        <v>0</v>
      </c>
      <c r="I94" s="82">
        <f t="shared" si="11"/>
        <v>1.0096476147093063</v>
      </c>
      <c r="J94" s="244">
        <f>SUM(J95:J96)</f>
        <v>0</v>
      </c>
      <c r="K94" s="244">
        <f>SUM(K95:K96)</f>
        <v>0</v>
      </c>
      <c r="L94" s="244">
        <f>SUM(L95:L96)</f>
        <v>0</v>
      </c>
    </row>
    <row r="95" spans="1:12" ht="12.75" hidden="1">
      <c r="A95" s="21"/>
      <c r="B95" s="22"/>
      <c r="C95" s="40" t="s">
        <v>167</v>
      </c>
      <c r="D95" s="41" t="s">
        <v>168</v>
      </c>
      <c r="E95" s="245">
        <v>594854</v>
      </c>
      <c r="F95" s="245">
        <f>SUM(G95:H95)</f>
        <v>599892</v>
      </c>
      <c r="G95" s="279">
        <v>599892</v>
      </c>
      <c r="H95" s="279"/>
      <c r="I95" s="66">
        <f t="shared" si="11"/>
        <v>1.0084693050731777</v>
      </c>
      <c r="J95" s="245">
        <f aca="true" t="shared" si="18" ref="J95:L96">SUM(K95:L95)</f>
        <v>0</v>
      </c>
      <c r="K95" s="245">
        <f t="shared" si="18"/>
        <v>0</v>
      </c>
      <c r="L95" s="245">
        <f t="shared" si="18"/>
        <v>0</v>
      </c>
    </row>
    <row r="96" spans="1:12" ht="13.5" hidden="1" thickBot="1">
      <c r="A96" s="21"/>
      <c r="B96" s="22"/>
      <c r="C96" s="32" t="s">
        <v>169</v>
      </c>
      <c r="D96" s="33" t="s">
        <v>170</v>
      </c>
      <c r="E96" s="242">
        <v>17629</v>
      </c>
      <c r="F96" s="242">
        <f>SUM(G96:H96)</f>
        <v>18500</v>
      </c>
      <c r="G96" s="305">
        <v>18500</v>
      </c>
      <c r="H96" s="305"/>
      <c r="I96" s="67">
        <f t="shared" si="11"/>
        <v>1.0494072267286856</v>
      </c>
      <c r="J96" s="242">
        <f t="shared" si="18"/>
        <v>0</v>
      </c>
      <c r="K96" s="242">
        <f t="shared" si="18"/>
        <v>0</v>
      </c>
      <c r="L96" s="242">
        <f t="shared" si="18"/>
        <v>0</v>
      </c>
    </row>
    <row r="97" spans="1:12" ht="15.75" hidden="1" thickBot="1">
      <c r="A97" s="16" t="s">
        <v>171</v>
      </c>
      <c r="B97" s="17"/>
      <c r="C97" s="18"/>
      <c r="D97" s="29" t="s">
        <v>172</v>
      </c>
      <c r="E97" s="239">
        <f>SUM(E98+E100+E102+E104)</f>
        <v>2818481</v>
      </c>
      <c r="F97" s="345">
        <f>SUM(F98)</f>
        <v>2021604</v>
      </c>
      <c r="G97" s="346">
        <f>SUM(G98+G100+G102+G104)</f>
        <v>3227660</v>
      </c>
      <c r="H97" s="346">
        <f>SUM(H98+H100+H102+H104)</f>
        <v>0</v>
      </c>
      <c r="I97" s="347">
        <f aca="true" t="shared" si="19" ref="I97:I111">SUM(F97/E97)</f>
        <v>0.7172672088263146</v>
      </c>
      <c r="J97" s="345">
        <f aca="true" t="shared" si="20" ref="J97:L98">SUM(J98)</f>
        <v>62648</v>
      </c>
      <c r="K97" s="345">
        <f t="shared" si="20"/>
        <v>0</v>
      </c>
      <c r="L97" s="345">
        <f t="shared" si="20"/>
        <v>2084252</v>
      </c>
    </row>
    <row r="98" spans="1:12" ht="36" hidden="1">
      <c r="A98" s="30"/>
      <c r="B98" s="73" t="s">
        <v>173</v>
      </c>
      <c r="C98" s="74"/>
      <c r="D98" s="75" t="s">
        <v>174</v>
      </c>
      <c r="E98" s="246">
        <f>SUM(E99)</f>
        <v>1962820</v>
      </c>
      <c r="F98" s="246">
        <f>SUM(F99)</f>
        <v>2021604</v>
      </c>
      <c r="G98" s="304">
        <f>SUM(G99)</f>
        <v>2021604</v>
      </c>
      <c r="H98" s="304">
        <f>SUM(H99)</f>
        <v>0</v>
      </c>
      <c r="I98" s="72">
        <f t="shared" si="19"/>
        <v>1.0299487472106459</v>
      </c>
      <c r="J98" s="246">
        <f t="shared" si="20"/>
        <v>62648</v>
      </c>
      <c r="K98" s="246">
        <f t="shared" si="20"/>
        <v>0</v>
      </c>
      <c r="L98" s="246">
        <f t="shared" si="20"/>
        <v>2084252</v>
      </c>
    </row>
    <row r="99" spans="1:12" ht="13.5" hidden="1" thickBot="1">
      <c r="A99" s="21"/>
      <c r="B99" s="42"/>
      <c r="C99" s="40" t="s">
        <v>175</v>
      </c>
      <c r="D99" s="41" t="s">
        <v>176</v>
      </c>
      <c r="E99" s="243">
        <v>1962820</v>
      </c>
      <c r="F99" s="243">
        <f>SUM(G99:H99)</f>
        <v>2021604</v>
      </c>
      <c r="G99" s="279">
        <v>2021604</v>
      </c>
      <c r="H99" s="279"/>
      <c r="I99" s="64">
        <f t="shared" si="19"/>
        <v>1.0299487472106459</v>
      </c>
      <c r="J99" s="243">
        <v>62648</v>
      </c>
      <c r="K99" s="243"/>
      <c r="L99" s="243">
        <f>SUM(F99+J99)</f>
        <v>2084252</v>
      </c>
    </row>
    <row r="100" spans="1:12" ht="24" hidden="1">
      <c r="A100" s="20"/>
      <c r="B100" s="79" t="s">
        <v>177</v>
      </c>
      <c r="C100" s="87"/>
      <c r="D100" s="81" t="s">
        <v>178</v>
      </c>
      <c r="E100" s="244">
        <f>SUM(E101)</f>
        <v>847852</v>
      </c>
      <c r="F100" s="244">
        <f>SUM(F101)</f>
        <v>1205056</v>
      </c>
      <c r="G100" s="307">
        <f>SUM(G101)</f>
        <v>1205056</v>
      </c>
      <c r="H100" s="307">
        <f>SUM(H101)</f>
        <v>0</v>
      </c>
      <c r="I100" s="82">
        <f t="shared" si="19"/>
        <v>1.4213046616626486</v>
      </c>
      <c r="J100" s="244">
        <f>SUM(J101)</f>
        <v>0</v>
      </c>
      <c r="K100" s="244">
        <f>SUM(K101)</f>
        <v>0</v>
      </c>
      <c r="L100" s="244">
        <f>SUM(L101)</f>
        <v>0</v>
      </c>
    </row>
    <row r="101" spans="1:12" ht="12.75" hidden="1">
      <c r="A101" s="21"/>
      <c r="B101" s="31"/>
      <c r="C101" s="32" t="s">
        <v>175</v>
      </c>
      <c r="D101" s="33" t="s">
        <v>176</v>
      </c>
      <c r="E101" s="245">
        <v>847852</v>
      </c>
      <c r="F101" s="245">
        <f>SUM(G101:H101)</f>
        <v>1205056</v>
      </c>
      <c r="G101" s="279">
        <v>1205056</v>
      </c>
      <c r="H101" s="279"/>
      <c r="I101" s="67">
        <f t="shared" si="19"/>
        <v>1.4213046616626486</v>
      </c>
      <c r="J101" s="245">
        <f>SUM(K101:L101)</f>
        <v>0</v>
      </c>
      <c r="K101" s="245">
        <f>SUM(L101:M101)</f>
        <v>0</v>
      </c>
      <c r="L101" s="245">
        <f>SUM(M101:N101)</f>
        <v>0</v>
      </c>
    </row>
    <row r="102" spans="1:12" ht="12.75" hidden="1">
      <c r="A102" s="20"/>
      <c r="B102" s="79" t="s">
        <v>179</v>
      </c>
      <c r="C102" s="87"/>
      <c r="D102" s="81" t="s">
        <v>180</v>
      </c>
      <c r="E102" s="244">
        <f>SUM(E103)</f>
        <v>1000</v>
      </c>
      <c r="F102" s="244">
        <f>SUM(F103)</f>
        <v>1000</v>
      </c>
      <c r="G102" s="307">
        <f>SUM(G103)</f>
        <v>1000</v>
      </c>
      <c r="H102" s="307">
        <f>SUM(H103)</f>
        <v>0</v>
      </c>
      <c r="I102" s="82">
        <f t="shared" si="19"/>
        <v>1</v>
      </c>
      <c r="J102" s="244">
        <f>SUM(J103)</f>
        <v>0</v>
      </c>
      <c r="K102" s="244">
        <f>SUM(K103)</f>
        <v>0</v>
      </c>
      <c r="L102" s="244">
        <f>SUM(L103)</f>
        <v>0</v>
      </c>
    </row>
    <row r="103" spans="1:12" ht="12.75" hidden="1">
      <c r="A103" s="21"/>
      <c r="B103" s="31"/>
      <c r="C103" s="40" t="s">
        <v>103</v>
      </c>
      <c r="D103" s="41" t="s">
        <v>104</v>
      </c>
      <c r="E103" s="245">
        <v>1000</v>
      </c>
      <c r="F103" s="245">
        <f>SUM(G103:H103)</f>
        <v>1000</v>
      </c>
      <c r="G103" s="279">
        <v>1000</v>
      </c>
      <c r="H103" s="279"/>
      <c r="I103" s="67">
        <f t="shared" si="19"/>
        <v>1</v>
      </c>
      <c r="J103" s="245">
        <f>SUM(K103:L103)</f>
        <v>0</v>
      </c>
      <c r="K103" s="245">
        <f>SUM(L103:M103)</f>
        <v>0</v>
      </c>
      <c r="L103" s="245">
        <f>SUM(M103:N103)</f>
        <v>0</v>
      </c>
    </row>
    <row r="104" spans="1:12" ht="24" hidden="1">
      <c r="A104" s="38"/>
      <c r="B104" s="79" t="s">
        <v>181</v>
      </c>
      <c r="C104" s="87"/>
      <c r="D104" s="81" t="s">
        <v>182</v>
      </c>
      <c r="E104" s="244">
        <f>SUM(E105)</f>
        <v>6809</v>
      </c>
      <c r="F104" s="244">
        <f>SUM(F105)</f>
        <v>0</v>
      </c>
      <c r="G104" s="307">
        <f>SUM(G105)</f>
        <v>0</v>
      </c>
      <c r="H104" s="307">
        <f>SUM(H105)</f>
        <v>0</v>
      </c>
      <c r="I104" s="82">
        <f t="shared" si="19"/>
        <v>0</v>
      </c>
      <c r="J104" s="244">
        <f>SUM(J105)</f>
        <v>0</v>
      </c>
      <c r="K104" s="244">
        <f>SUM(K105)</f>
        <v>0</v>
      </c>
      <c r="L104" s="244">
        <f>SUM(L105)</f>
        <v>0</v>
      </c>
    </row>
    <row r="105" spans="1:12" ht="13.5" hidden="1" thickBot="1">
      <c r="A105" s="38"/>
      <c r="B105" s="31"/>
      <c r="C105" s="40" t="s">
        <v>175</v>
      </c>
      <c r="D105" s="41" t="s">
        <v>176</v>
      </c>
      <c r="E105" s="245">
        <v>6809</v>
      </c>
      <c r="F105" s="245">
        <f>SUM(G105:H105)</f>
        <v>0</v>
      </c>
      <c r="G105" s="305">
        <v>0</v>
      </c>
      <c r="H105" s="305"/>
      <c r="I105" s="67">
        <f t="shared" si="19"/>
        <v>0</v>
      </c>
      <c r="J105" s="245">
        <f>SUM(K105:L105)</f>
        <v>0</v>
      </c>
      <c r="K105" s="245">
        <f>SUM(L105:M105)</f>
        <v>0</v>
      </c>
      <c r="L105" s="245">
        <f>SUM(M105:N105)</f>
        <v>0</v>
      </c>
    </row>
    <row r="106" spans="1:12" ht="15.75" hidden="1" thickBot="1">
      <c r="A106" s="16" t="s">
        <v>183</v>
      </c>
      <c r="B106" s="17"/>
      <c r="C106" s="18"/>
      <c r="D106" s="29" t="s">
        <v>184</v>
      </c>
      <c r="E106" s="239">
        <f>SUM(E107+E110+E112+E114)</f>
        <v>101876</v>
      </c>
      <c r="F106" s="345">
        <f>SUM(F107+F110+F112+F114)</f>
        <v>659000</v>
      </c>
      <c r="G106" s="346">
        <f>SUM(G107+G110+G112+G114)</f>
        <v>59000</v>
      </c>
      <c r="H106" s="346">
        <f>SUM(H107+H110+H112+H114)</f>
        <v>600000</v>
      </c>
      <c r="I106" s="347">
        <f t="shared" si="19"/>
        <v>6.468648160508854</v>
      </c>
      <c r="J106" s="345">
        <f>SUM(J107+J110+J112+J114)</f>
        <v>0</v>
      </c>
      <c r="K106" s="345">
        <f>SUM(K107+K110+K112+K114)</f>
        <v>0</v>
      </c>
      <c r="L106" s="345">
        <f>SUM(L107+L110+L112+L114)</f>
        <v>0</v>
      </c>
    </row>
    <row r="107" spans="1:12" ht="12.75" hidden="1">
      <c r="A107" s="30"/>
      <c r="B107" s="73" t="s">
        <v>185</v>
      </c>
      <c r="C107" s="74"/>
      <c r="D107" s="75" t="s">
        <v>186</v>
      </c>
      <c r="E107" s="246">
        <f>SUM(E108:E109)</f>
        <v>24302</v>
      </c>
      <c r="F107" s="246">
        <f>SUM(F108:F109)</f>
        <v>0</v>
      </c>
      <c r="G107" s="304">
        <f>SUM(G108:G109)</f>
        <v>0</v>
      </c>
      <c r="H107" s="304">
        <f>SUM(H108:H109)</f>
        <v>0</v>
      </c>
      <c r="I107" s="82">
        <f t="shared" si="19"/>
        <v>0</v>
      </c>
      <c r="J107" s="246">
        <f>SUM(J108:J109)</f>
        <v>0</v>
      </c>
      <c r="K107" s="246">
        <f>SUM(K108:K109)</f>
        <v>0</v>
      </c>
      <c r="L107" s="246">
        <f>SUM(L108:L109)</f>
        <v>0</v>
      </c>
    </row>
    <row r="108" spans="1:12" ht="33.75" hidden="1">
      <c r="A108" s="25"/>
      <c r="B108" s="26"/>
      <c r="C108" s="40" t="s">
        <v>187</v>
      </c>
      <c r="D108" s="41" t="s">
        <v>188</v>
      </c>
      <c r="E108" s="252">
        <v>17802</v>
      </c>
      <c r="F108" s="252">
        <f>SUM(G108:H108)</f>
        <v>0</v>
      </c>
      <c r="G108" s="279">
        <v>0</v>
      </c>
      <c r="H108" s="279"/>
      <c r="I108" s="67">
        <f t="shared" si="19"/>
        <v>0</v>
      </c>
      <c r="J108" s="252">
        <f aca="true" t="shared" si="21" ref="J108:L109">SUM(K108:L108)</f>
        <v>0</v>
      </c>
      <c r="K108" s="252">
        <f t="shared" si="21"/>
        <v>0</v>
      </c>
      <c r="L108" s="252">
        <f t="shared" si="21"/>
        <v>0</v>
      </c>
    </row>
    <row r="109" spans="1:12" ht="56.25" hidden="1">
      <c r="A109" s="21"/>
      <c r="B109" s="53"/>
      <c r="C109" s="40" t="s">
        <v>122</v>
      </c>
      <c r="D109" s="41" t="s">
        <v>123</v>
      </c>
      <c r="E109" s="243">
        <v>6500</v>
      </c>
      <c r="F109" s="243">
        <f>SUM(G109:H109)</f>
        <v>0</v>
      </c>
      <c r="G109" s="279">
        <v>0</v>
      </c>
      <c r="H109" s="279"/>
      <c r="I109" s="64">
        <f t="shared" si="19"/>
        <v>0</v>
      </c>
      <c r="J109" s="243">
        <f t="shared" si="21"/>
        <v>0</v>
      </c>
      <c r="K109" s="243">
        <f t="shared" si="21"/>
        <v>0</v>
      </c>
      <c r="L109" s="243">
        <f t="shared" si="21"/>
        <v>0</v>
      </c>
    </row>
    <row r="110" spans="1:12" ht="12.75" hidden="1">
      <c r="A110" s="25"/>
      <c r="B110" s="79" t="s">
        <v>190</v>
      </c>
      <c r="C110" s="87"/>
      <c r="D110" s="81" t="s">
        <v>191</v>
      </c>
      <c r="E110" s="244">
        <f>SUM(E111)</f>
        <v>35000</v>
      </c>
      <c r="F110" s="244">
        <f>SUM(F111)</f>
        <v>40000</v>
      </c>
      <c r="G110" s="307">
        <f>SUM(G111)</f>
        <v>40000</v>
      </c>
      <c r="H110" s="307">
        <f>SUM(H111)</f>
        <v>0</v>
      </c>
      <c r="I110" s="82">
        <f t="shared" si="19"/>
        <v>1.1428571428571428</v>
      </c>
      <c r="J110" s="244">
        <f>SUM(J111)</f>
        <v>0</v>
      </c>
      <c r="K110" s="244">
        <f>SUM(K111)</f>
        <v>0</v>
      </c>
      <c r="L110" s="244">
        <f>SUM(L111)</f>
        <v>0</v>
      </c>
    </row>
    <row r="111" spans="1:12" ht="12.75" hidden="1">
      <c r="A111" s="25"/>
      <c r="B111" s="26"/>
      <c r="C111" s="50" t="s">
        <v>96</v>
      </c>
      <c r="D111" s="51" t="s">
        <v>192</v>
      </c>
      <c r="E111" s="252">
        <v>35000</v>
      </c>
      <c r="F111" s="252">
        <f>SUM(G111:H111)</f>
        <v>40000</v>
      </c>
      <c r="G111" s="279">
        <v>40000</v>
      </c>
      <c r="H111" s="279"/>
      <c r="I111" s="68">
        <f t="shared" si="19"/>
        <v>1.1428571428571428</v>
      </c>
      <c r="J111" s="252">
        <f>SUM(K111:L111)</f>
        <v>0</v>
      </c>
      <c r="K111" s="252">
        <f>SUM(L111:M111)</f>
        <v>0</v>
      </c>
      <c r="L111" s="252">
        <f>SUM(M111:N111)</f>
        <v>0</v>
      </c>
    </row>
    <row r="112" spans="1:12" ht="12.75" hidden="1">
      <c r="A112" s="25"/>
      <c r="B112" s="79" t="s">
        <v>305</v>
      </c>
      <c r="C112" s="87"/>
      <c r="D112" s="104" t="s">
        <v>306</v>
      </c>
      <c r="E112" s="244">
        <f>SUM(E113)</f>
        <v>0</v>
      </c>
      <c r="F112" s="244">
        <f>SUM(F113)</f>
        <v>600000</v>
      </c>
      <c r="G112" s="307">
        <f>SUM(G113)</f>
        <v>0</v>
      </c>
      <c r="H112" s="307">
        <f>SUM(H113)</f>
        <v>600000</v>
      </c>
      <c r="I112" s="82"/>
      <c r="J112" s="244">
        <f>SUM(J113)</f>
        <v>0</v>
      </c>
      <c r="K112" s="244">
        <f>SUM(K113)</f>
        <v>0</v>
      </c>
      <c r="L112" s="244">
        <f>SUM(L113)</f>
        <v>0</v>
      </c>
    </row>
    <row r="113" spans="1:12" ht="12.75" hidden="1">
      <c r="A113" s="25"/>
      <c r="B113" s="26"/>
      <c r="C113" s="27">
        <v>6208</v>
      </c>
      <c r="D113" s="28" t="s">
        <v>469</v>
      </c>
      <c r="E113" s="243">
        <v>0</v>
      </c>
      <c r="F113" s="243">
        <f>SUM(G113:H113)</f>
        <v>600000</v>
      </c>
      <c r="G113" s="279"/>
      <c r="H113" s="279">
        <v>600000</v>
      </c>
      <c r="I113" s="66"/>
      <c r="J113" s="243">
        <f>SUM(K113:L113)</f>
        <v>0</v>
      </c>
      <c r="K113" s="243">
        <f>SUM(L113:M113)</f>
        <v>0</v>
      </c>
      <c r="L113" s="243">
        <f>SUM(M113:N113)</f>
        <v>0</v>
      </c>
    </row>
    <row r="114" spans="1:12" ht="12.75" hidden="1">
      <c r="A114" s="52"/>
      <c r="B114" s="79" t="s">
        <v>222</v>
      </c>
      <c r="C114" s="80"/>
      <c r="D114" s="81" t="s">
        <v>125</v>
      </c>
      <c r="E114" s="244">
        <f>SUM(E115)</f>
        <v>42574</v>
      </c>
      <c r="F114" s="244">
        <f>SUM(F115)</f>
        <v>19000</v>
      </c>
      <c r="G114" s="307">
        <f>SUM(G115)</f>
        <v>19000</v>
      </c>
      <c r="H114" s="307">
        <f>SUM(H115)</f>
        <v>0</v>
      </c>
      <c r="I114" s="82">
        <f aca="true" t="shared" si="22" ref="I114:I127">SUM(F114/E114)</f>
        <v>0.4462817682153427</v>
      </c>
      <c r="J114" s="244">
        <f>SUM(J115)</f>
        <v>0</v>
      </c>
      <c r="K114" s="244">
        <f>SUM(K115)</f>
        <v>0</v>
      </c>
      <c r="L114" s="244">
        <f>SUM(L115)</f>
        <v>0</v>
      </c>
    </row>
    <row r="115" spans="1:12" ht="34.5" hidden="1" thickBot="1">
      <c r="A115" s="25"/>
      <c r="B115" s="26"/>
      <c r="C115" s="40" t="s">
        <v>187</v>
      </c>
      <c r="D115" s="41" t="s">
        <v>188</v>
      </c>
      <c r="E115" s="252">
        <v>42574</v>
      </c>
      <c r="F115" s="252">
        <f>SUM(G115:H115)</f>
        <v>19000</v>
      </c>
      <c r="G115" s="305">
        <v>19000</v>
      </c>
      <c r="H115" s="305"/>
      <c r="I115" s="67">
        <f t="shared" si="22"/>
        <v>0.4462817682153427</v>
      </c>
      <c r="J115" s="252">
        <f>SUM(K115:L115)</f>
        <v>0</v>
      </c>
      <c r="K115" s="252">
        <f>SUM(L115:M115)</f>
        <v>0</v>
      </c>
      <c r="L115" s="252">
        <f>SUM(M115:N115)</f>
        <v>0</v>
      </c>
    </row>
    <row r="116" spans="1:12" ht="15.75" hidden="1" thickBot="1">
      <c r="A116" s="16" t="s">
        <v>193</v>
      </c>
      <c r="B116" s="17"/>
      <c r="C116" s="18"/>
      <c r="D116" s="29" t="s">
        <v>194</v>
      </c>
      <c r="E116" s="239">
        <f aca="true" t="shared" si="23" ref="E116:L117">SUM(E117)</f>
        <v>32000</v>
      </c>
      <c r="F116" s="345">
        <f t="shared" si="23"/>
        <v>0</v>
      </c>
      <c r="G116" s="346">
        <f t="shared" si="23"/>
        <v>0</v>
      </c>
      <c r="H116" s="346">
        <f t="shared" si="23"/>
        <v>0</v>
      </c>
      <c r="I116" s="347">
        <f t="shared" si="22"/>
        <v>0</v>
      </c>
      <c r="J116" s="345">
        <f t="shared" si="23"/>
        <v>0</v>
      </c>
      <c r="K116" s="345">
        <f t="shared" si="23"/>
        <v>0</v>
      </c>
      <c r="L116" s="345">
        <f t="shared" si="23"/>
        <v>0</v>
      </c>
    </row>
    <row r="117" spans="1:12" ht="12.75" hidden="1">
      <c r="A117" s="30"/>
      <c r="B117" s="73" t="s">
        <v>195</v>
      </c>
      <c r="C117" s="74"/>
      <c r="D117" s="75" t="s">
        <v>196</v>
      </c>
      <c r="E117" s="246">
        <f t="shared" si="23"/>
        <v>32000</v>
      </c>
      <c r="F117" s="246">
        <f t="shared" si="23"/>
        <v>0</v>
      </c>
      <c r="G117" s="306">
        <f t="shared" si="23"/>
        <v>0</v>
      </c>
      <c r="H117" s="306">
        <f t="shared" si="23"/>
        <v>0</v>
      </c>
      <c r="I117" s="72">
        <f t="shared" si="22"/>
        <v>0</v>
      </c>
      <c r="J117" s="246">
        <f t="shared" si="23"/>
        <v>0</v>
      </c>
      <c r="K117" s="246">
        <f t="shared" si="23"/>
        <v>0</v>
      </c>
      <c r="L117" s="246">
        <f t="shared" si="23"/>
        <v>0</v>
      </c>
    </row>
    <row r="118" spans="1:12" ht="23.25" hidden="1" thickBot="1">
      <c r="A118" s="21"/>
      <c r="B118" s="31"/>
      <c r="C118" s="40" t="s">
        <v>197</v>
      </c>
      <c r="D118" s="41" t="s">
        <v>198</v>
      </c>
      <c r="E118" s="243">
        <v>32000</v>
      </c>
      <c r="F118" s="243">
        <f>SUM(G118)</f>
        <v>0</v>
      </c>
      <c r="G118" s="305">
        <v>0</v>
      </c>
      <c r="H118" s="305"/>
      <c r="I118" s="64">
        <f t="shared" si="22"/>
        <v>0</v>
      </c>
      <c r="J118" s="243">
        <f>SUM(K118)</f>
        <v>0</v>
      </c>
      <c r="K118" s="243">
        <f>SUM(L118)</f>
        <v>0</v>
      </c>
      <c r="L118" s="243">
        <f>SUM(M118)</f>
        <v>0</v>
      </c>
    </row>
    <row r="119" spans="1:12" ht="15.75" thickBot="1">
      <c r="A119" s="16" t="s">
        <v>199</v>
      </c>
      <c r="B119" s="17"/>
      <c r="C119" s="18"/>
      <c r="D119" s="29" t="s">
        <v>200</v>
      </c>
      <c r="E119" s="239">
        <f>SUM(E120+E123+E125+E129+E133)</f>
        <v>1406165.3</v>
      </c>
      <c r="F119" s="345">
        <f>SUM(F129)</f>
        <v>76798</v>
      </c>
      <c r="G119" s="346">
        <f>SUM(G120+G123+G125+G129+G133)</f>
        <v>1321000</v>
      </c>
      <c r="H119" s="346">
        <f>SUM(H120+H123+H125+H129+H133)</f>
        <v>0</v>
      </c>
      <c r="I119" s="347">
        <f t="shared" si="22"/>
        <v>0.054615200645329536</v>
      </c>
      <c r="J119" s="345">
        <f>SUM(J129)</f>
        <v>3000</v>
      </c>
      <c r="K119" s="345">
        <f>SUM(K129)</f>
        <v>0</v>
      </c>
      <c r="L119" s="345">
        <f>SUM(L129)</f>
        <v>79798</v>
      </c>
    </row>
    <row r="120" spans="1:12" ht="48" hidden="1">
      <c r="A120" s="30"/>
      <c r="B120" s="73" t="s">
        <v>203</v>
      </c>
      <c r="C120" s="74"/>
      <c r="D120" s="75" t="s">
        <v>481</v>
      </c>
      <c r="E120" s="246">
        <f>SUM(E121:E122)</f>
        <v>1129556.3</v>
      </c>
      <c r="F120" s="246">
        <f>SUM(F122)</f>
        <v>0</v>
      </c>
      <c r="G120" s="304">
        <f>SUM(G121:G122)</f>
        <v>1099000</v>
      </c>
      <c r="H120" s="304">
        <f>SUM(H121:H122)</f>
        <v>0</v>
      </c>
      <c r="I120" s="72">
        <f t="shared" si="22"/>
        <v>0</v>
      </c>
      <c r="J120" s="246">
        <f>SUM(J122)</f>
        <v>378.2</v>
      </c>
      <c r="K120" s="246">
        <f>SUM(K122)</f>
        <v>0</v>
      </c>
      <c r="L120" s="246">
        <f>SUM(L122)</f>
        <v>378.2</v>
      </c>
    </row>
    <row r="121" spans="1:12" ht="56.25" hidden="1">
      <c r="A121" s="30"/>
      <c r="B121" s="54"/>
      <c r="C121" s="40" t="s">
        <v>114</v>
      </c>
      <c r="D121" s="41" t="s">
        <v>115</v>
      </c>
      <c r="E121" s="243">
        <v>1126600</v>
      </c>
      <c r="F121" s="243">
        <f>SUM(G121:H121)</f>
        <v>1099000</v>
      </c>
      <c r="G121" s="279">
        <v>1099000</v>
      </c>
      <c r="H121" s="279"/>
      <c r="I121" s="64">
        <f t="shared" si="22"/>
        <v>0.9755015089650275</v>
      </c>
      <c r="J121" s="243">
        <f>SUM(K121:L121)</f>
        <v>0</v>
      </c>
      <c r="K121" s="243">
        <f>SUM(L121:M121)</f>
        <v>0</v>
      </c>
      <c r="L121" s="243">
        <f>SUM(M121:N121)</f>
        <v>0</v>
      </c>
    </row>
    <row r="122" spans="1:12" ht="45" hidden="1">
      <c r="A122" s="30"/>
      <c r="B122" s="54"/>
      <c r="C122" s="40" t="s">
        <v>418</v>
      </c>
      <c r="D122" s="41" t="s">
        <v>419</v>
      </c>
      <c r="E122" s="243">
        <v>2956.3</v>
      </c>
      <c r="F122" s="243">
        <f>SUM(G122:H122)</f>
        <v>0</v>
      </c>
      <c r="G122" s="279">
        <v>0</v>
      </c>
      <c r="H122" s="279"/>
      <c r="I122" s="64">
        <f t="shared" si="22"/>
        <v>0</v>
      </c>
      <c r="J122" s="243">
        <v>378.2</v>
      </c>
      <c r="K122" s="243"/>
      <c r="L122" s="243">
        <f>SUM(F122+J122)</f>
        <v>378.2</v>
      </c>
    </row>
    <row r="123" spans="1:12" ht="60" hidden="1">
      <c r="A123" s="30"/>
      <c r="B123" s="79" t="s">
        <v>205</v>
      </c>
      <c r="C123" s="80"/>
      <c r="D123" s="81" t="s">
        <v>206</v>
      </c>
      <c r="E123" s="244">
        <f>SUM(E124)</f>
        <v>6000</v>
      </c>
      <c r="F123" s="244">
        <f>SUM(F124)</f>
        <v>7000</v>
      </c>
      <c r="G123" s="307">
        <f>SUM(G124)</f>
        <v>7000</v>
      </c>
      <c r="H123" s="307">
        <f>SUM(H124)</f>
        <v>0</v>
      </c>
      <c r="I123" s="82">
        <f t="shared" si="22"/>
        <v>1.1666666666666667</v>
      </c>
      <c r="J123" s="244">
        <f>SUM(J124)</f>
        <v>0</v>
      </c>
      <c r="K123" s="244">
        <f>SUM(K124)</f>
        <v>0</v>
      </c>
      <c r="L123" s="244">
        <f>SUM(L124)</f>
        <v>0</v>
      </c>
    </row>
    <row r="124" spans="1:12" ht="56.25" hidden="1">
      <c r="A124" s="30"/>
      <c r="B124" s="54"/>
      <c r="C124" s="40" t="s">
        <v>114</v>
      </c>
      <c r="D124" s="41" t="s">
        <v>115</v>
      </c>
      <c r="E124" s="243">
        <v>6000</v>
      </c>
      <c r="F124" s="243">
        <f>SUM(G124:H124)</f>
        <v>7000</v>
      </c>
      <c r="G124" s="279">
        <v>7000</v>
      </c>
      <c r="H124" s="279"/>
      <c r="I124" s="64">
        <f t="shared" si="22"/>
        <v>1.1666666666666667</v>
      </c>
      <c r="J124" s="243">
        <f>SUM(K124:L124)</f>
        <v>0</v>
      </c>
      <c r="K124" s="243">
        <f>SUM(L124:M124)</f>
        <v>0</v>
      </c>
      <c r="L124" s="243">
        <f>SUM(M124:N124)</f>
        <v>0</v>
      </c>
    </row>
    <row r="125" spans="1:12" ht="36" hidden="1">
      <c r="A125" s="30"/>
      <c r="B125" s="79" t="s">
        <v>207</v>
      </c>
      <c r="C125" s="80"/>
      <c r="D125" s="81" t="s">
        <v>397</v>
      </c>
      <c r="E125" s="244">
        <f>SUM(E126:E127)</f>
        <v>127526</v>
      </c>
      <c r="F125" s="244">
        <f>SUM(F128)</f>
        <v>0</v>
      </c>
      <c r="G125" s="307">
        <f>SUM(G126:G127)</f>
        <v>115000</v>
      </c>
      <c r="H125" s="307">
        <f>SUM(H126:H127)</f>
        <v>0</v>
      </c>
      <c r="I125" s="82">
        <f t="shared" si="22"/>
        <v>0</v>
      </c>
      <c r="J125" s="244">
        <f>SUM(J128)</f>
        <v>1309.5</v>
      </c>
      <c r="K125" s="244">
        <f>SUM(K128)</f>
        <v>0</v>
      </c>
      <c r="L125" s="244">
        <f>SUM(L128)</f>
        <v>1309.5</v>
      </c>
    </row>
    <row r="126" spans="1:12" ht="56.25" hidden="1">
      <c r="A126" s="21"/>
      <c r="B126" s="44"/>
      <c r="C126" s="27">
        <v>2010</v>
      </c>
      <c r="D126" s="41" t="s">
        <v>115</v>
      </c>
      <c r="E126" s="243">
        <v>48941</v>
      </c>
      <c r="F126" s="243">
        <f>SUM(G126:H126)</f>
        <v>45000</v>
      </c>
      <c r="G126" s="279">
        <v>45000</v>
      </c>
      <c r="H126" s="279"/>
      <c r="I126" s="64">
        <f t="shared" si="22"/>
        <v>0.9194744692589035</v>
      </c>
      <c r="J126" s="243">
        <f aca="true" t="shared" si="24" ref="J126:L127">SUM(K126:L126)</f>
        <v>0</v>
      </c>
      <c r="K126" s="243">
        <f t="shared" si="24"/>
        <v>0</v>
      </c>
      <c r="L126" s="243">
        <f t="shared" si="24"/>
        <v>0</v>
      </c>
    </row>
    <row r="127" spans="1:12" ht="33.75" hidden="1">
      <c r="A127" s="21"/>
      <c r="B127" s="55"/>
      <c r="C127" s="27">
        <v>2030</v>
      </c>
      <c r="D127" s="41" t="s">
        <v>188</v>
      </c>
      <c r="E127" s="243">
        <v>78585</v>
      </c>
      <c r="F127" s="243">
        <f>SUM(G127:H127)</f>
        <v>70000</v>
      </c>
      <c r="G127" s="279">
        <v>70000</v>
      </c>
      <c r="H127" s="279"/>
      <c r="I127" s="64">
        <f t="shared" si="22"/>
        <v>0.890755233186995</v>
      </c>
      <c r="J127" s="243">
        <f t="shared" si="24"/>
        <v>0</v>
      </c>
      <c r="K127" s="243">
        <f t="shared" si="24"/>
        <v>0</v>
      </c>
      <c r="L127" s="243">
        <f t="shared" si="24"/>
        <v>0</v>
      </c>
    </row>
    <row r="128" spans="1:12" ht="45" hidden="1">
      <c r="A128" s="30"/>
      <c r="B128" s="54"/>
      <c r="C128" s="40" t="s">
        <v>418</v>
      </c>
      <c r="D128" s="41" t="s">
        <v>419</v>
      </c>
      <c r="E128" s="243">
        <v>2956.3</v>
      </c>
      <c r="F128" s="243">
        <f>SUM(G128:H128)</f>
        <v>0</v>
      </c>
      <c r="G128" s="279">
        <v>0</v>
      </c>
      <c r="H128" s="279"/>
      <c r="I128" s="64">
        <f aca="true" t="shared" si="25" ref="I128:I137">SUM(F128/E128)</f>
        <v>0</v>
      </c>
      <c r="J128" s="243">
        <v>1309.5</v>
      </c>
      <c r="K128" s="243"/>
      <c r="L128" s="243">
        <f>SUM(F128+J128)</f>
        <v>1309.5</v>
      </c>
    </row>
    <row r="129" spans="1:12" ht="12.75">
      <c r="A129" s="56"/>
      <c r="B129" s="89">
        <v>85219</v>
      </c>
      <c r="C129" s="90"/>
      <c r="D129" s="81" t="s">
        <v>209</v>
      </c>
      <c r="E129" s="244">
        <f>SUM(E130)</f>
        <v>87083</v>
      </c>
      <c r="F129" s="244">
        <f>SUM(F130)</f>
        <v>76798</v>
      </c>
      <c r="G129" s="307">
        <f>SUM(G130)</f>
        <v>77000</v>
      </c>
      <c r="H129" s="307">
        <f>SUM(H130)</f>
        <v>0</v>
      </c>
      <c r="I129" s="82">
        <f t="shared" si="25"/>
        <v>0.8818942847628125</v>
      </c>
      <c r="J129" s="244">
        <f>SUM(J130)</f>
        <v>3000</v>
      </c>
      <c r="K129" s="244">
        <f>SUM(K130)</f>
        <v>0</v>
      </c>
      <c r="L129" s="244">
        <f>SUM(L130)</f>
        <v>79798</v>
      </c>
    </row>
    <row r="130" spans="1:12" ht="22.5" customHeight="1" thickBot="1">
      <c r="A130" s="21"/>
      <c r="B130" s="57"/>
      <c r="C130" s="27">
        <v>2030</v>
      </c>
      <c r="D130" s="41" t="s">
        <v>188</v>
      </c>
      <c r="E130" s="243">
        <v>87083</v>
      </c>
      <c r="F130" s="243">
        <v>76798</v>
      </c>
      <c r="G130" s="279">
        <v>77000</v>
      </c>
      <c r="H130" s="279"/>
      <c r="I130" s="64">
        <f t="shared" si="25"/>
        <v>0.8818942847628125</v>
      </c>
      <c r="J130" s="243">
        <v>3000</v>
      </c>
      <c r="K130" s="243"/>
      <c r="L130" s="243">
        <f>SUM(F130+J130)</f>
        <v>79798</v>
      </c>
    </row>
    <row r="131" spans="1:12" ht="24" hidden="1">
      <c r="A131" s="56"/>
      <c r="B131" s="89">
        <v>85228</v>
      </c>
      <c r="C131" s="90"/>
      <c r="D131" s="81" t="s">
        <v>480</v>
      </c>
      <c r="E131" s="244">
        <f>SUM(E132)</f>
        <v>87083</v>
      </c>
      <c r="F131" s="244">
        <f>SUM(F132)</f>
        <v>0</v>
      </c>
      <c r="G131" s="307">
        <f>SUM(G132)</f>
        <v>77000</v>
      </c>
      <c r="H131" s="307">
        <f>SUM(H132)</f>
        <v>0</v>
      </c>
      <c r="I131" s="82">
        <f t="shared" si="25"/>
        <v>0</v>
      </c>
      <c r="J131" s="244">
        <f>SUM(J132)</f>
        <v>96</v>
      </c>
      <c r="K131" s="244">
        <f>SUM(K132)</f>
        <v>0</v>
      </c>
      <c r="L131" s="244">
        <f>SUM(L132)</f>
        <v>96</v>
      </c>
    </row>
    <row r="132" spans="1:12" ht="57" hidden="1" thickBot="1">
      <c r="A132" s="21"/>
      <c r="B132" s="57"/>
      <c r="C132" s="27">
        <v>2700</v>
      </c>
      <c r="D132" s="41" t="s">
        <v>123</v>
      </c>
      <c r="E132" s="243">
        <v>87083</v>
      </c>
      <c r="F132" s="243">
        <v>0</v>
      </c>
      <c r="G132" s="279">
        <v>77000</v>
      </c>
      <c r="H132" s="279"/>
      <c r="I132" s="64">
        <f t="shared" si="25"/>
        <v>0</v>
      </c>
      <c r="J132" s="243">
        <v>96</v>
      </c>
      <c r="K132" s="243"/>
      <c r="L132" s="243">
        <f>SUM(F132+J132)</f>
        <v>96</v>
      </c>
    </row>
    <row r="133" spans="1:12" ht="12.75" hidden="1">
      <c r="A133" s="58"/>
      <c r="B133" s="89">
        <v>85295</v>
      </c>
      <c r="C133" s="91"/>
      <c r="D133" s="81" t="s">
        <v>125</v>
      </c>
      <c r="E133" s="244">
        <f>SUM(E134)</f>
        <v>56000</v>
      </c>
      <c r="F133" s="244">
        <f>SUM(F134)</f>
        <v>23000</v>
      </c>
      <c r="G133" s="307">
        <f>SUM(G134)</f>
        <v>23000</v>
      </c>
      <c r="H133" s="307">
        <f>SUM(H134)</f>
        <v>0</v>
      </c>
      <c r="I133" s="82">
        <f t="shared" si="25"/>
        <v>0.4107142857142857</v>
      </c>
      <c r="J133" s="244">
        <f>SUM(J134)</f>
        <v>0</v>
      </c>
      <c r="K133" s="244">
        <f>SUM(K134)</f>
        <v>0</v>
      </c>
      <c r="L133" s="244">
        <f>SUM(L134)</f>
        <v>0</v>
      </c>
    </row>
    <row r="134" spans="1:12" ht="23.25" customHeight="1" hidden="1" thickBot="1">
      <c r="A134" s="58"/>
      <c r="B134" s="57"/>
      <c r="C134" s="27">
        <v>2030</v>
      </c>
      <c r="D134" s="41" t="s">
        <v>188</v>
      </c>
      <c r="E134" s="243">
        <v>56000</v>
      </c>
      <c r="F134" s="243">
        <f>SUM(G134:H134)</f>
        <v>23000</v>
      </c>
      <c r="G134" s="305">
        <v>23000</v>
      </c>
      <c r="H134" s="305"/>
      <c r="I134" s="64">
        <f t="shared" si="25"/>
        <v>0.4107142857142857</v>
      </c>
      <c r="J134" s="243">
        <f>SUM(K134:L134)</f>
        <v>0</v>
      </c>
      <c r="K134" s="243">
        <f>SUM(L134:M134)</f>
        <v>0</v>
      </c>
      <c r="L134" s="243">
        <f>SUM(M134:N134)</f>
        <v>0</v>
      </c>
    </row>
    <row r="135" spans="1:12" ht="27" hidden="1" thickBot="1">
      <c r="A135" s="16" t="s">
        <v>210</v>
      </c>
      <c r="B135" s="17"/>
      <c r="C135" s="18"/>
      <c r="D135" s="29" t="s">
        <v>211</v>
      </c>
      <c r="E135" s="239">
        <f>SUM(E136+E139)</f>
        <v>191305.3</v>
      </c>
      <c r="F135" s="345">
        <f>SUM(F136+F139)</f>
        <v>0</v>
      </c>
      <c r="G135" s="346">
        <f>SUM(G136+G139)</f>
        <v>0</v>
      </c>
      <c r="H135" s="346">
        <f>SUM(H136+H139)</f>
        <v>0</v>
      </c>
      <c r="I135" s="347">
        <f t="shared" si="25"/>
        <v>0</v>
      </c>
      <c r="J135" s="345">
        <f>SUM(J136+J139)</f>
        <v>0</v>
      </c>
      <c r="K135" s="345">
        <f>SUM(K136+K139)</f>
        <v>0</v>
      </c>
      <c r="L135" s="345">
        <f>SUM(L136+L139)</f>
        <v>0</v>
      </c>
    </row>
    <row r="136" spans="1:12" ht="24" customHeight="1" hidden="1">
      <c r="A136" s="30"/>
      <c r="B136" s="73" t="s">
        <v>223</v>
      </c>
      <c r="C136" s="88"/>
      <c r="D136" s="75" t="s">
        <v>321</v>
      </c>
      <c r="E136" s="246">
        <f>SUM(E137:E138)</f>
        <v>28195.3</v>
      </c>
      <c r="F136" s="246">
        <f>SUM(F137)</f>
        <v>0</v>
      </c>
      <c r="G136" s="304">
        <f>SUM(G137:G138)</f>
        <v>0</v>
      </c>
      <c r="H136" s="304">
        <f>SUM(H137:H138)</f>
        <v>0</v>
      </c>
      <c r="I136" s="82">
        <f t="shared" si="25"/>
        <v>0</v>
      </c>
      <c r="J136" s="246">
        <f>SUM(J137)</f>
        <v>0</v>
      </c>
      <c r="K136" s="246">
        <f>SUM(K137)</f>
        <v>0</v>
      </c>
      <c r="L136" s="246">
        <f>SUM(L137)</f>
        <v>0</v>
      </c>
    </row>
    <row r="137" spans="1:12" ht="12.75" hidden="1">
      <c r="A137" s="21"/>
      <c r="B137" s="57"/>
      <c r="C137" s="40" t="s">
        <v>118</v>
      </c>
      <c r="D137" s="41" t="s">
        <v>119</v>
      </c>
      <c r="E137" s="243">
        <v>20528.3</v>
      </c>
      <c r="F137" s="243">
        <f>SUM(G137:H137)</f>
        <v>0</v>
      </c>
      <c r="G137" s="279">
        <v>0</v>
      </c>
      <c r="H137" s="279"/>
      <c r="I137" s="64">
        <f t="shared" si="25"/>
        <v>0</v>
      </c>
      <c r="J137" s="243">
        <f aca="true" t="shared" si="26" ref="J137:L138">SUM(K137:L137)</f>
        <v>0</v>
      </c>
      <c r="K137" s="243">
        <f t="shared" si="26"/>
        <v>0</v>
      </c>
      <c r="L137" s="243">
        <f t="shared" si="26"/>
        <v>0</v>
      </c>
    </row>
    <row r="138" spans="1:12" ht="33.75" customHeight="1" hidden="1">
      <c r="A138" s="21"/>
      <c r="B138" s="53"/>
      <c r="C138" s="40" t="s">
        <v>122</v>
      </c>
      <c r="D138" s="41" t="s">
        <v>123</v>
      </c>
      <c r="E138" s="243">
        <v>7667</v>
      </c>
      <c r="F138" s="243">
        <f>SUM(G138:H138)</f>
        <v>0</v>
      </c>
      <c r="G138" s="279">
        <v>0</v>
      </c>
      <c r="H138" s="279"/>
      <c r="I138" s="64" t="s">
        <v>17</v>
      </c>
      <c r="J138" s="243">
        <f t="shared" si="26"/>
        <v>0</v>
      </c>
      <c r="K138" s="243">
        <f t="shared" si="26"/>
        <v>0</v>
      </c>
      <c r="L138" s="243">
        <f t="shared" si="26"/>
        <v>0</v>
      </c>
    </row>
    <row r="139" spans="1:12" ht="12.75" hidden="1">
      <c r="A139" s="30"/>
      <c r="B139" s="73" t="s">
        <v>212</v>
      </c>
      <c r="C139" s="88"/>
      <c r="D139" s="75" t="s">
        <v>213</v>
      </c>
      <c r="E139" s="246">
        <f>SUM(E140)</f>
        <v>163110</v>
      </c>
      <c r="F139" s="246">
        <f>SUM(F140)</f>
        <v>0</v>
      </c>
      <c r="G139" s="307">
        <f>SUM(G140)</f>
        <v>0</v>
      </c>
      <c r="H139" s="307">
        <f>SUM(H140)</f>
        <v>0</v>
      </c>
      <c r="I139" s="82">
        <f>SUM(F139/E139)</f>
        <v>0</v>
      </c>
      <c r="J139" s="246">
        <f>SUM(J140)</f>
        <v>0</v>
      </c>
      <c r="K139" s="246">
        <f>SUM(K140)</f>
        <v>0</v>
      </c>
      <c r="L139" s="246">
        <f>SUM(L140)</f>
        <v>0</v>
      </c>
    </row>
    <row r="140" spans="1:12" ht="23.25" customHeight="1" hidden="1" thickBot="1">
      <c r="A140" s="21"/>
      <c r="B140" s="57"/>
      <c r="C140" s="27">
        <v>2030</v>
      </c>
      <c r="D140" s="41" t="s">
        <v>188</v>
      </c>
      <c r="E140" s="243">
        <v>163110</v>
      </c>
      <c r="F140" s="243">
        <f>SUM(G140:H140)</f>
        <v>0</v>
      </c>
      <c r="G140" s="305">
        <v>0</v>
      </c>
      <c r="H140" s="305"/>
      <c r="I140" s="64" t="s">
        <v>17</v>
      </c>
      <c r="J140" s="243">
        <f>SUM(K140:L140)</f>
        <v>0</v>
      </c>
      <c r="K140" s="243">
        <f>SUM(L140:M140)</f>
        <v>0</v>
      </c>
      <c r="L140" s="243">
        <f>SUM(M140:N140)</f>
        <v>0</v>
      </c>
    </row>
    <row r="141" spans="1:12" ht="27" hidden="1" thickBot="1">
      <c r="A141" s="59">
        <v>900</v>
      </c>
      <c r="B141" s="60"/>
      <c r="C141" s="61"/>
      <c r="D141" s="29" t="s">
        <v>214</v>
      </c>
      <c r="E141" s="239">
        <f>SUM(E142+E146+E148)</f>
        <v>11510</v>
      </c>
      <c r="F141" s="345">
        <f>SUM(F142+F146+F148)</f>
        <v>6460</v>
      </c>
      <c r="G141" s="346">
        <f>SUM(G142+G146+G148)</f>
        <v>6460</v>
      </c>
      <c r="H141" s="346">
        <f>SUM(H142+H146)</f>
        <v>0</v>
      </c>
      <c r="I141" s="347">
        <f aca="true" t="shared" si="27" ref="I141:I147">SUM(F141/E141)</f>
        <v>0.5612510860121633</v>
      </c>
      <c r="J141" s="345">
        <f>SUM(J142+J146+J148)</f>
        <v>0</v>
      </c>
      <c r="K141" s="345">
        <f>SUM(K142+K146+K148)</f>
        <v>0</v>
      </c>
      <c r="L141" s="345">
        <f>SUM(L142+L146+L148)</f>
        <v>0</v>
      </c>
    </row>
    <row r="142" spans="1:12" ht="24" hidden="1">
      <c r="A142" s="62"/>
      <c r="B142" s="92">
        <v>90001</v>
      </c>
      <c r="C142" s="93"/>
      <c r="D142" s="75" t="s">
        <v>215</v>
      </c>
      <c r="E142" s="246">
        <f>SUM(E143:E145)</f>
        <v>8367</v>
      </c>
      <c r="F142" s="246">
        <f>SUM(F143:F145)</f>
        <v>5500</v>
      </c>
      <c r="G142" s="304">
        <f>SUM(G143:G145)</f>
        <v>5500</v>
      </c>
      <c r="H142" s="304">
        <f>SUM(H143:H145)</f>
        <v>0</v>
      </c>
      <c r="I142" s="72">
        <f t="shared" si="27"/>
        <v>0.6573443289111988</v>
      </c>
      <c r="J142" s="246">
        <f>SUM(J143:J145)</f>
        <v>0</v>
      </c>
      <c r="K142" s="246">
        <f>SUM(K143:K145)</f>
        <v>0</v>
      </c>
      <c r="L142" s="246">
        <f>SUM(L143:L145)</f>
        <v>0</v>
      </c>
    </row>
    <row r="143" spans="1:12" ht="12.75" hidden="1">
      <c r="A143" s="25"/>
      <c r="B143" s="63"/>
      <c r="C143" s="50" t="s">
        <v>96</v>
      </c>
      <c r="D143" s="51" t="s">
        <v>192</v>
      </c>
      <c r="E143" s="252">
        <v>50</v>
      </c>
      <c r="F143" s="252">
        <f>SUM(G143:H143)</f>
        <v>0</v>
      </c>
      <c r="G143" s="279">
        <v>0</v>
      </c>
      <c r="H143" s="279"/>
      <c r="I143" s="64">
        <f t="shared" si="27"/>
        <v>0</v>
      </c>
      <c r="J143" s="252">
        <f aca="true" t="shared" si="28" ref="J143:L145">SUM(K143:L143)</f>
        <v>0</v>
      </c>
      <c r="K143" s="252">
        <f t="shared" si="28"/>
        <v>0</v>
      </c>
      <c r="L143" s="252">
        <f t="shared" si="28"/>
        <v>0</v>
      </c>
    </row>
    <row r="144" spans="1:12" ht="12.75" hidden="1">
      <c r="A144" s="56"/>
      <c r="B144" s="48"/>
      <c r="C144" s="40" t="s">
        <v>103</v>
      </c>
      <c r="D144" s="41" t="s">
        <v>104</v>
      </c>
      <c r="E144" s="243">
        <v>1317</v>
      </c>
      <c r="F144" s="243">
        <f>SUM(G144:H144)</f>
        <v>500</v>
      </c>
      <c r="G144" s="279">
        <v>500</v>
      </c>
      <c r="H144" s="279"/>
      <c r="I144" s="64">
        <f t="shared" si="27"/>
        <v>0.37965072133637057</v>
      </c>
      <c r="J144" s="243">
        <f t="shared" si="28"/>
        <v>0</v>
      </c>
      <c r="K144" s="243">
        <f t="shared" si="28"/>
        <v>0</v>
      </c>
      <c r="L144" s="243">
        <f t="shared" si="28"/>
        <v>0</v>
      </c>
    </row>
    <row r="145" spans="1:12" ht="12.75" hidden="1">
      <c r="A145" s="58"/>
      <c r="B145" s="57"/>
      <c r="C145" s="40" t="s">
        <v>118</v>
      </c>
      <c r="D145" s="28" t="s">
        <v>119</v>
      </c>
      <c r="E145" s="243">
        <v>7000</v>
      </c>
      <c r="F145" s="243">
        <f>SUM(G145:H145)</f>
        <v>5000</v>
      </c>
      <c r="G145" s="279">
        <v>5000</v>
      </c>
      <c r="H145" s="279"/>
      <c r="I145" s="64">
        <f t="shared" si="27"/>
        <v>0.7142857142857143</v>
      </c>
      <c r="J145" s="243">
        <f t="shared" si="28"/>
        <v>0</v>
      </c>
      <c r="K145" s="243">
        <f t="shared" si="28"/>
        <v>0</v>
      </c>
      <c r="L145" s="243">
        <f t="shared" si="28"/>
        <v>0</v>
      </c>
    </row>
    <row r="146" spans="1:12" ht="12.75" hidden="1">
      <c r="A146" s="58"/>
      <c r="B146" s="89">
        <v>90002</v>
      </c>
      <c r="C146" s="90"/>
      <c r="D146" s="81" t="s">
        <v>216</v>
      </c>
      <c r="E146" s="244">
        <f>SUM(E147)</f>
        <v>3143</v>
      </c>
      <c r="F146" s="244">
        <f>SUM(F147)</f>
        <v>0</v>
      </c>
      <c r="G146" s="307">
        <f>SUM(G147)</f>
        <v>0</v>
      </c>
      <c r="H146" s="307">
        <f>SUM(H147)</f>
        <v>0</v>
      </c>
      <c r="I146" s="72">
        <f t="shared" si="27"/>
        <v>0</v>
      </c>
      <c r="J146" s="244">
        <f>SUM(J147)</f>
        <v>0</v>
      </c>
      <c r="K146" s="244">
        <f>SUM(K147)</f>
        <v>0</v>
      </c>
      <c r="L146" s="244">
        <f>SUM(L147)</f>
        <v>0</v>
      </c>
    </row>
    <row r="147" spans="1:12" ht="12.75" hidden="1">
      <c r="A147" s="56"/>
      <c r="B147" s="48"/>
      <c r="C147" s="40" t="s">
        <v>99</v>
      </c>
      <c r="D147" s="41" t="s">
        <v>445</v>
      </c>
      <c r="E147" s="243">
        <v>3143</v>
      </c>
      <c r="F147" s="243">
        <f>SUM(G147:H147)</f>
        <v>0</v>
      </c>
      <c r="G147" s="308">
        <v>0</v>
      </c>
      <c r="H147" s="308"/>
      <c r="I147" s="64">
        <f t="shared" si="27"/>
        <v>0</v>
      </c>
      <c r="J147" s="243">
        <f>SUM(K147:L147)</f>
        <v>0</v>
      </c>
      <c r="K147" s="243">
        <f>SUM(L147:M147)</f>
        <v>0</v>
      </c>
      <c r="L147" s="243">
        <f>SUM(M147:N147)</f>
        <v>0</v>
      </c>
    </row>
    <row r="148" spans="1:12" ht="12.75" hidden="1">
      <c r="A148" s="58"/>
      <c r="B148" s="89">
        <v>90095</v>
      </c>
      <c r="C148" s="90"/>
      <c r="D148" s="81" t="s">
        <v>125</v>
      </c>
      <c r="E148" s="244">
        <f>SUM(E149)</f>
        <v>0</v>
      </c>
      <c r="F148" s="244">
        <f>SUM(F149)</f>
        <v>960</v>
      </c>
      <c r="G148" s="307">
        <f>SUM(G149)</f>
        <v>960</v>
      </c>
      <c r="H148" s="307">
        <f>SUM(H149)</f>
        <v>0</v>
      </c>
      <c r="I148" s="72"/>
      <c r="J148" s="244">
        <f>SUM(J149)</f>
        <v>0</v>
      </c>
      <c r="K148" s="244">
        <f>SUM(K149)</f>
        <v>0</v>
      </c>
      <c r="L148" s="244">
        <f>SUM(L149)</f>
        <v>0</v>
      </c>
    </row>
    <row r="149" spans="1:12" ht="13.5" hidden="1" thickBot="1">
      <c r="A149" s="56"/>
      <c r="B149" s="48"/>
      <c r="C149" s="40" t="s">
        <v>99</v>
      </c>
      <c r="D149" s="41" t="s">
        <v>445</v>
      </c>
      <c r="E149" s="243">
        <v>0</v>
      </c>
      <c r="F149" s="243">
        <f>SUM(G149:H149)</f>
        <v>960</v>
      </c>
      <c r="G149" s="305">
        <v>960</v>
      </c>
      <c r="H149" s="305"/>
      <c r="I149" s="64"/>
      <c r="J149" s="243">
        <f>SUM(K149:L149)</f>
        <v>0</v>
      </c>
      <c r="K149" s="243">
        <f>SUM(L149:M149)</f>
        <v>0</v>
      </c>
      <c r="L149" s="243">
        <f>SUM(M149:N149)</f>
        <v>0</v>
      </c>
    </row>
    <row r="150" spans="1:12" ht="27" hidden="1" thickBot="1">
      <c r="A150" s="59">
        <v>921</v>
      </c>
      <c r="B150" s="60"/>
      <c r="C150" s="61"/>
      <c r="D150" s="29" t="s">
        <v>336</v>
      </c>
      <c r="E150" s="239">
        <f aca="true" t="shared" si="29" ref="E150:L151">SUM(E151)</f>
        <v>1113</v>
      </c>
      <c r="F150" s="345">
        <f t="shared" si="29"/>
        <v>0</v>
      </c>
      <c r="G150" s="346">
        <f t="shared" si="29"/>
        <v>0</v>
      </c>
      <c r="H150" s="346">
        <f t="shared" si="29"/>
        <v>0</v>
      </c>
      <c r="I150" s="347">
        <f aca="true" t="shared" si="30" ref="I150:I157">SUM(F150/E150)</f>
        <v>0</v>
      </c>
      <c r="J150" s="345">
        <f t="shared" si="29"/>
        <v>0</v>
      </c>
      <c r="K150" s="345">
        <f t="shared" si="29"/>
        <v>0</v>
      </c>
      <c r="L150" s="345">
        <f t="shared" si="29"/>
        <v>0</v>
      </c>
    </row>
    <row r="151" spans="1:12" ht="12.75" customHeight="1" hidden="1">
      <c r="A151" s="58"/>
      <c r="B151" s="89">
        <v>92109</v>
      </c>
      <c r="C151" s="91"/>
      <c r="D151" s="81" t="s">
        <v>338</v>
      </c>
      <c r="E151" s="244">
        <f t="shared" si="29"/>
        <v>1113</v>
      </c>
      <c r="F151" s="244">
        <f t="shared" si="29"/>
        <v>0</v>
      </c>
      <c r="G151" s="306">
        <f t="shared" si="29"/>
        <v>0</v>
      </c>
      <c r="H151" s="306">
        <f t="shared" si="29"/>
        <v>0</v>
      </c>
      <c r="I151" s="72">
        <f t="shared" si="30"/>
        <v>0</v>
      </c>
      <c r="J151" s="244">
        <f t="shared" si="29"/>
        <v>0</v>
      </c>
      <c r="K151" s="244">
        <f t="shared" si="29"/>
        <v>0</v>
      </c>
      <c r="L151" s="244">
        <f t="shared" si="29"/>
        <v>0</v>
      </c>
    </row>
    <row r="152" spans="1:12" ht="13.5" hidden="1" thickBot="1">
      <c r="A152" s="38"/>
      <c r="B152" s="39"/>
      <c r="C152" s="40" t="s">
        <v>118</v>
      </c>
      <c r="D152" s="49" t="s">
        <v>119</v>
      </c>
      <c r="E152" s="249">
        <v>1113</v>
      </c>
      <c r="F152" s="243">
        <f>SUM(G152:H152)</f>
        <v>0</v>
      </c>
      <c r="G152" s="305">
        <v>0</v>
      </c>
      <c r="H152" s="305">
        <v>0</v>
      </c>
      <c r="I152" s="64">
        <f t="shared" si="30"/>
        <v>0</v>
      </c>
      <c r="J152" s="243">
        <f>SUM(K152:L152)</f>
        <v>0</v>
      </c>
      <c r="K152" s="243">
        <f>SUM(L152:M152)</f>
        <v>0</v>
      </c>
      <c r="L152" s="243">
        <f>SUM(M152:N152)</f>
        <v>0</v>
      </c>
    </row>
    <row r="153" spans="1:12" ht="15.75" hidden="1" thickBot="1">
      <c r="A153" s="59">
        <v>926</v>
      </c>
      <c r="B153" s="60"/>
      <c r="C153" s="61"/>
      <c r="D153" s="29" t="s">
        <v>217</v>
      </c>
      <c r="E153" s="239">
        <f>SUM(E154)</f>
        <v>3300</v>
      </c>
      <c r="F153" s="345">
        <f>SUM(F154)</f>
        <v>0</v>
      </c>
      <c r="G153" s="346">
        <f>SUM(G154)</f>
        <v>0</v>
      </c>
      <c r="H153" s="346">
        <f>SUM(H154)</f>
        <v>0</v>
      </c>
      <c r="I153" s="347">
        <f t="shared" si="30"/>
        <v>0</v>
      </c>
      <c r="J153" s="345">
        <f>SUM(J154)</f>
        <v>0</v>
      </c>
      <c r="K153" s="345">
        <f>SUM(K154)</f>
        <v>0</v>
      </c>
      <c r="L153" s="345">
        <f>SUM(L154)</f>
        <v>0</v>
      </c>
    </row>
    <row r="154" spans="1:12" ht="12.75" hidden="1">
      <c r="A154" s="58"/>
      <c r="B154" s="89">
        <v>92695</v>
      </c>
      <c r="C154" s="91"/>
      <c r="D154" s="81" t="s">
        <v>125</v>
      </c>
      <c r="E154" s="244">
        <f>SUM(E155:E156)</f>
        <v>3300</v>
      </c>
      <c r="F154" s="244">
        <f>SUM(F155:F156)</f>
        <v>0</v>
      </c>
      <c r="G154" s="304">
        <f>SUM(G155:G156)</f>
        <v>0</v>
      </c>
      <c r="H154" s="304">
        <f>SUM(H155:H156)</f>
        <v>0</v>
      </c>
      <c r="I154" s="72">
        <f t="shared" si="30"/>
        <v>0</v>
      </c>
      <c r="J154" s="244">
        <f>SUM(J155:J156)</f>
        <v>0</v>
      </c>
      <c r="K154" s="244">
        <f>SUM(K155:K156)</f>
        <v>0</v>
      </c>
      <c r="L154" s="244">
        <f>SUM(L155:L156)</f>
        <v>0</v>
      </c>
    </row>
    <row r="155" spans="1:12" ht="12.75" hidden="1">
      <c r="A155" s="38"/>
      <c r="B155" s="39"/>
      <c r="C155" s="40" t="s">
        <v>118</v>
      </c>
      <c r="D155" s="49" t="s">
        <v>119</v>
      </c>
      <c r="E155" s="249">
        <v>300</v>
      </c>
      <c r="F155" s="243">
        <f>SUM(G155:H155)</f>
        <v>0</v>
      </c>
      <c r="G155" s="279">
        <v>0</v>
      </c>
      <c r="H155" s="279"/>
      <c r="I155" s="64">
        <f t="shared" si="30"/>
        <v>0</v>
      </c>
      <c r="J155" s="243">
        <f aca="true" t="shared" si="31" ref="J155:L156">SUM(K155:L155)</f>
        <v>0</v>
      </c>
      <c r="K155" s="243">
        <f t="shared" si="31"/>
        <v>0</v>
      </c>
      <c r="L155" s="243">
        <f t="shared" si="31"/>
        <v>0</v>
      </c>
    </row>
    <row r="156" spans="1:12" ht="23.25" customHeight="1" hidden="1" thickBot="1">
      <c r="A156" s="21"/>
      <c r="B156" s="43"/>
      <c r="C156" s="40" t="s">
        <v>224</v>
      </c>
      <c r="D156" s="41" t="s">
        <v>399</v>
      </c>
      <c r="E156" s="243">
        <v>3000</v>
      </c>
      <c r="F156" s="243">
        <f>SUM(G156:H156)</f>
        <v>0</v>
      </c>
      <c r="G156" s="305">
        <v>0</v>
      </c>
      <c r="H156" s="305"/>
      <c r="I156" s="64">
        <f t="shared" si="30"/>
        <v>0</v>
      </c>
      <c r="J156" s="243">
        <f t="shared" si="31"/>
        <v>0</v>
      </c>
      <c r="K156" s="243">
        <f t="shared" si="31"/>
        <v>0</v>
      </c>
      <c r="L156" s="243">
        <f t="shared" si="31"/>
        <v>0</v>
      </c>
    </row>
    <row r="157" spans="1:12" ht="15.75" customHeight="1" thickBot="1">
      <c r="A157" s="365" t="s">
        <v>218</v>
      </c>
      <c r="B157" s="366"/>
      <c r="C157" s="366"/>
      <c r="D157" s="367"/>
      <c r="E157" s="239">
        <f>SUM(E7+E20+E23+E26+E29+E38+E43+E54+E59+E62+E67+E97+E106+E116+E119+E135+E141+E150+E153)</f>
        <v>8241432.569999999</v>
      </c>
      <c r="F157" s="345">
        <f>SUM(F7+F119)</f>
        <v>1034798</v>
      </c>
      <c r="G157" s="350">
        <f>SUM(G7+G20+G23+G26+G29+G38+G43+G54+G59+G62+G67+G97+G106+G116+G119+G135+G150+G141+G153)</f>
        <v>7344591</v>
      </c>
      <c r="H157" s="350">
        <f>SUM(H7+H20+H23+H26+H29+H38+H43+H54+H59+H62+H67+H97+H106+H116+H119+H135+H150+H141+H153)</f>
        <v>1703000</v>
      </c>
      <c r="I157" s="347">
        <f t="shared" si="30"/>
        <v>0.12556045216784442</v>
      </c>
      <c r="J157" s="345">
        <f>SUM(J7+J119)</f>
        <v>3000</v>
      </c>
      <c r="K157" s="345">
        <f>SUM(K7+K119)</f>
        <v>920500</v>
      </c>
      <c r="L157" s="345">
        <f>SUM(L7+L119)</f>
        <v>117298</v>
      </c>
    </row>
  </sheetData>
  <mergeCells count="13">
    <mergeCell ref="A157:D157"/>
    <mergeCell ref="I4:I5"/>
    <mergeCell ref="A4:A5"/>
    <mergeCell ref="B4:B5"/>
    <mergeCell ref="C4:C5"/>
    <mergeCell ref="D4:D5"/>
    <mergeCell ref="G4:H4"/>
    <mergeCell ref="E4:E5"/>
    <mergeCell ref="F4:F5"/>
    <mergeCell ref="J4:J5"/>
    <mergeCell ref="A1:L1"/>
    <mergeCell ref="K4:K5"/>
    <mergeCell ref="L4:L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portrait" paperSize="9" scale="95" r:id="rId1"/>
  <headerFooter alignWithMargins="0">
    <oddHeader>&amp;R&amp;9Z&amp;"Arial CE,Kursywa"&amp;8ałącznik nr &amp;A
do uchwały Rady Gminy 
nr XVIII/97/2008 z dnia 10.03.2008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showGridLines="0" workbookViewId="0" topLeftCell="A1">
      <selection activeCell="R246" sqref="R246"/>
    </sheetView>
  </sheetViews>
  <sheetFormatPr defaultColWidth="9.00390625" defaultRowHeight="12.75"/>
  <cols>
    <col min="1" max="1" width="4.625" style="1" customWidth="1"/>
    <col min="2" max="2" width="6.00390625" style="1" customWidth="1"/>
    <col min="3" max="3" width="4.375" style="1" bestFit="1" customWidth="1"/>
    <col min="4" max="4" width="33.00390625" style="1" customWidth="1"/>
    <col min="5" max="5" width="11.00390625" style="1" hidden="1" customWidth="1"/>
    <col min="6" max="6" width="11.00390625" style="1" customWidth="1"/>
    <col min="7" max="7" width="11.125" style="1" hidden="1" customWidth="1"/>
    <col min="8" max="8" width="11.00390625" style="1" hidden="1" customWidth="1"/>
    <col min="9" max="9" width="9.75390625" style="1" hidden="1" customWidth="1"/>
    <col min="10" max="10" width="0" style="1" hidden="1" customWidth="1"/>
    <col min="11" max="11" width="9.75390625" style="1" hidden="1" customWidth="1"/>
    <col min="12" max="12" width="10.00390625" style="1" hidden="1" customWidth="1"/>
    <col min="13" max="13" width="11.00390625" style="1" hidden="1" customWidth="1"/>
    <col min="14" max="14" width="11.00390625" style="1" customWidth="1"/>
    <col min="15" max="15" width="12.00390625" style="1" customWidth="1"/>
    <col min="16" max="16" width="11.00390625" style="1" customWidth="1"/>
  </cols>
  <sheetData>
    <row r="1" spans="1:16" ht="15.75" customHeight="1" thickBot="1">
      <c r="A1" s="376" t="s">
        <v>420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64"/>
      <c r="O1" s="364"/>
      <c r="P1" s="364"/>
    </row>
    <row r="2" spans="1:16" ht="4.5" customHeight="1" hidden="1">
      <c r="A2" s="2"/>
      <c r="B2" s="2"/>
      <c r="C2" s="2"/>
      <c r="D2" s="2"/>
      <c r="E2" s="2"/>
      <c r="F2" s="2"/>
      <c r="G2" s="2"/>
      <c r="H2" s="2"/>
      <c r="N2" s="2"/>
      <c r="O2" s="2"/>
      <c r="P2" s="2"/>
    </row>
    <row r="3" spans="1:16" ht="11.25" customHeight="1" hidden="1" thickBot="1">
      <c r="A3" s="10"/>
      <c r="B3" s="10"/>
      <c r="C3" s="10"/>
      <c r="D3" s="10"/>
      <c r="E3" s="10"/>
      <c r="F3" s="10"/>
      <c r="G3" s="10"/>
      <c r="I3" s="7"/>
      <c r="J3" s="7"/>
      <c r="K3" s="7"/>
      <c r="L3" s="7"/>
      <c r="M3" s="11" t="s">
        <v>19</v>
      </c>
      <c r="N3" s="10"/>
      <c r="O3" s="10"/>
      <c r="P3" s="10"/>
    </row>
    <row r="4" spans="1:16" s="12" customFormat="1" ht="18.75" customHeight="1">
      <c r="A4" s="380" t="s">
        <v>1</v>
      </c>
      <c r="B4" s="383" t="s">
        <v>15</v>
      </c>
      <c r="C4" s="383" t="s">
        <v>2</v>
      </c>
      <c r="D4" s="383" t="s">
        <v>3</v>
      </c>
      <c r="E4" s="377" t="s">
        <v>400</v>
      </c>
      <c r="F4" s="377" t="s">
        <v>478</v>
      </c>
      <c r="G4" s="384" t="s">
        <v>4</v>
      </c>
      <c r="H4" s="385"/>
      <c r="I4" s="385"/>
      <c r="J4" s="385"/>
      <c r="K4" s="385"/>
      <c r="L4" s="385"/>
      <c r="M4" s="386"/>
      <c r="N4" s="377" t="s">
        <v>475</v>
      </c>
      <c r="O4" s="377" t="s">
        <v>476</v>
      </c>
      <c r="P4" s="377" t="s">
        <v>477</v>
      </c>
    </row>
    <row r="5" spans="1:16" s="12" customFormat="1" ht="20.25" customHeight="1">
      <c r="A5" s="381"/>
      <c r="B5" s="378"/>
      <c r="C5" s="378"/>
      <c r="D5" s="378"/>
      <c r="E5" s="378"/>
      <c r="F5" s="378"/>
      <c r="G5" s="390" t="s">
        <v>13</v>
      </c>
      <c r="H5" s="387" t="s">
        <v>34</v>
      </c>
      <c r="I5" s="388"/>
      <c r="J5" s="388"/>
      <c r="K5" s="388"/>
      <c r="L5" s="389"/>
      <c r="M5" s="392" t="s">
        <v>14</v>
      </c>
      <c r="N5" s="378"/>
      <c r="O5" s="378"/>
      <c r="P5" s="378"/>
    </row>
    <row r="6" spans="1:16" s="12" customFormat="1" ht="13.5" customHeight="1" thickBot="1">
      <c r="A6" s="382"/>
      <c r="B6" s="379"/>
      <c r="C6" s="379"/>
      <c r="D6" s="379"/>
      <c r="E6" s="379"/>
      <c r="F6" s="379"/>
      <c r="G6" s="391"/>
      <c r="H6" s="116" t="s">
        <v>59</v>
      </c>
      <c r="I6" s="116" t="s">
        <v>60</v>
      </c>
      <c r="J6" s="116" t="s">
        <v>57</v>
      </c>
      <c r="K6" s="116" t="s">
        <v>65</v>
      </c>
      <c r="L6" s="116" t="s">
        <v>58</v>
      </c>
      <c r="M6" s="352"/>
      <c r="N6" s="379"/>
      <c r="O6" s="379"/>
      <c r="P6" s="379"/>
    </row>
    <row r="7" spans="1:16" s="12" customFormat="1" ht="13.5" customHeight="1">
      <c r="A7" s="100" t="s">
        <v>5</v>
      </c>
      <c r="B7" s="101" t="s">
        <v>6</v>
      </c>
      <c r="C7" s="101" t="s">
        <v>7</v>
      </c>
      <c r="D7" s="102" t="s">
        <v>0</v>
      </c>
      <c r="E7" s="103" t="s">
        <v>9</v>
      </c>
      <c r="F7" s="115" t="s">
        <v>9</v>
      </c>
      <c r="G7" s="253" t="s">
        <v>11</v>
      </c>
      <c r="H7" s="253" t="s">
        <v>12</v>
      </c>
      <c r="I7" s="253" t="s">
        <v>18</v>
      </c>
      <c r="J7" s="253" t="s">
        <v>421</v>
      </c>
      <c r="K7" s="253" t="s">
        <v>422</v>
      </c>
      <c r="L7" s="253" t="s">
        <v>423</v>
      </c>
      <c r="M7" s="254" t="s">
        <v>424</v>
      </c>
      <c r="N7" s="115" t="s">
        <v>10</v>
      </c>
      <c r="O7" s="115" t="s">
        <v>11</v>
      </c>
      <c r="P7" s="326" t="s">
        <v>12</v>
      </c>
    </row>
    <row r="8" spans="1:16" s="134" customFormat="1" ht="21" customHeight="1">
      <c r="A8" s="234"/>
      <c r="B8" s="235"/>
      <c r="C8" s="235"/>
      <c r="D8" s="236" t="s">
        <v>225</v>
      </c>
      <c r="E8" s="255">
        <f>SUM(E9+E26+E40+E47+E53+E108+E125+E135+E139+E145+E225+E239+E271+E293+E319+E330)</f>
        <v>6696073.140000001</v>
      </c>
      <c r="F8" s="255">
        <f>SUM(F9+F26+F53+F108+F145+F225+F239)</f>
        <v>1502629.28</v>
      </c>
      <c r="G8" s="320">
        <f aca="true" t="shared" si="0" ref="G8:M8">SUM(G9+G26+G40+G47+G53+G108+G125+G135+G139+G145+G225+G239+G271+G293+G319+G330)</f>
        <v>5603301</v>
      </c>
      <c r="H8" s="320" t="e">
        <f t="shared" si="0"/>
        <v>#REF!</v>
      </c>
      <c r="I8" s="320" t="e">
        <f t="shared" si="0"/>
        <v>#REF!</v>
      </c>
      <c r="J8" s="320" t="e">
        <f t="shared" si="0"/>
        <v>#REF!</v>
      </c>
      <c r="K8" s="320" t="e">
        <f t="shared" si="0"/>
        <v>#REF!</v>
      </c>
      <c r="L8" s="320" t="e">
        <f t="shared" si="0"/>
        <v>#REF!</v>
      </c>
      <c r="M8" s="322" t="e">
        <f t="shared" si="0"/>
        <v>#REF!</v>
      </c>
      <c r="N8" s="255">
        <f>SUM(N9+N26+N53+N108+N145+N225+N239)</f>
        <v>284685</v>
      </c>
      <c r="O8" s="255">
        <f>SUM(O9+O26+O53+O108+O145+O225+O239)</f>
        <v>1202185</v>
      </c>
      <c r="P8" s="255">
        <f>SUM(P9+P26+P53+P108+P145+P225+P239)</f>
        <v>585129.28</v>
      </c>
    </row>
    <row r="9" spans="1:16" s="166" customFormat="1" ht="14.25" customHeight="1">
      <c r="A9" s="183" t="s">
        <v>75</v>
      </c>
      <c r="B9" s="184"/>
      <c r="C9" s="184"/>
      <c r="D9" s="185" t="s">
        <v>76</v>
      </c>
      <c r="E9" s="256">
        <f>SUM(E10+E15+E17+E19+E23)</f>
        <v>641143.7000000001</v>
      </c>
      <c r="F9" s="256">
        <f>SUM(F19)</f>
        <v>1318132</v>
      </c>
      <c r="G9" s="303">
        <f>SUM(G10+G15+G17+G19+G23)</f>
        <v>42700</v>
      </c>
      <c r="H9" s="257" t="e">
        <f>SUM(H10+H15+H17+H23)</f>
        <v>#REF!</v>
      </c>
      <c r="I9" s="257" t="e">
        <f>SUM(I10+I15+I17+I23)</f>
        <v>#REF!</v>
      </c>
      <c r="J9" s="257" t="e">
        <f>SUM(J10+J15+J17+J23)</f>
        <v>#REF!</v>
      </c>
      <c r="K9" s="257" t="e">
        <f>SUM(K10+K15+K17+K23)</f>
        <v>#REF!</v>
      </c>
      <c r="L9" s="257" t="e">
        <f>SUM(L10+L15+L17+L23)</f>
        <v>#REF!</v>
      </c>
      <c r="M9" s="323" t="e">
        <f>SUM(M10+M15+M17+M19+M23)</f>
        <v>#REF!</v>
      </c>
      <c r="N9" s="256">
        <f>SUM(N19)</f>
        <v>0</v>
      </c>
      <c r="O9" s="256">
        <f>SUM(O19)</f>
        <v>1200500</v>
      </c>
      <c r="P9" s="256">
        <f>SUM(P19)</f>
        <v>117632</v>
      </c>
    </row>
    <row r="10" spans="1:16" s="166" customFormat="1" ht="24" hidden="1">
      <c r="A10" s="186"/>
      <c r="B10" s="164" t="s">
        <v>77</v>
      </c>
      <c r="C10" s="164"/>
      <c r="D10" s="165" t="s">
        <v>78</v>
      </c>
      <c r="E10" s="258">
        <f>SUM(E11:E14)</f>
        <v>478700.91000000003</v>
      </c>
      <c r="F10" s="258">
        <f>SUM(F11:F14)</f>
        <v>12000</v>
      </c>
      <c r="G10" s="259">
        <f>SUM(G11:G14)</f>
        <v>12000</v>
      </c>
      <c r="H10" s="259" t="e">
        <f>SUM(#REF!+H13+H14)</f>
        <v>#REF!</v>
      </c>
      <c r="I10" s="259" t="e">
        <f>SUM(#REF!+I13+I14)</f>
        <v>#REF!</v>
      </c>
      <c r="J10" s="259" t="e">
        <f>SUM(#REF!+J13+J14)</f>
        <v>#REF!</v>
      </c>
      <c r="K10" s="259" t="e">
        <f>SUM(#REF!+K13+K14)</f>
        <v>#REF!</v>
      </c>
      <c r="L10" s="259" t="e">
        <f>SUM(#REF!+L13+L14)</f>
        <v>#REF!</v>
      </c>
      <c r="M10" s="260" t="e">
        <f>SUM(#REF!+M13+M14)</f>
        <v>#REF!</v>
      </c>
      <c r="N10" s="258">
        <f>SUM(N11:N14)</f>
        <v>0</v>
      </c>
      <c r="O10" s="258">
        <f>SUM(O11:O14)</f>
        <v>0</v>
      </c>
      <c r="P10" s="258">
        <f>SUM(P11:P14)</f>
        <v>0</v>
      </c>
    </row>
    <row r="11" spans="1:16" s="134" customFormat="1" ht="11.25" hidden="1">
      <c r="A11" s="139"/>
      <c r="B11" s="140"/>
      <c r="C11" s="132" t="s">
        <v>266</v>
      </c>
      <c r="D11" s="133" t="s">
        <v>267</v>
      </c>
      <c r="E11" s="261">
        <v>9250</v>
      </c>
      <c r="F11" s="261">
        <f>SUM(G11)</f>
        <v>12000</v>
      </c>
      <c r="G11" s="262">
        <v>12000</v>
      </c>
      <c r="H11" s="262"/>
      <c r="I11" s="262"/>
      <c r="J11" s="262"/>
      <c r="K11" s="262"/>
      <c r="L11" s="262"/>
      <c r="M11" s="263"/>
      <c r="N11" s="261">
        <f aca="true" t="shared" si="1" ref="N11:P12">SUM(O11)</f>
        <v>0</v>
      </c>
      <c r="O11" s="261">
        <f t="shared" si="1"/>
        <v>0</v>
      </c>
      <c r="P11" s="261">
        <f t="shared" si="1"/>
        <v>0</v>
      </c>
    </row>
    <row r="12" spans="1:16" s="134" customFormat="1" ht="11.25" hidden="1">
      <c r="A12" s="139"/>
      <c r="B12" s="124"/>
      <c r="C12" s="132" t="s">
        <v>425</v>
      </c>
      <c r="D12" s="133" t="s">
        <v>267</v>
      </c>
      <c r="E12" s="261">
        <v>150</v>
      </c>
      <c r="F12" s="261">
        <f>SUM(G12)</f>
        <v>0</v>
      </c>
      <c r="G12" s="262">
        <v>0</v>
      </c>
      <c r="H12" s="262"/>
      <c r="I12" s="262"/>
      <c r="J12" s="262"/>
      <c r="K12" s="262"/>
      <c r="L12" s="262"/>
      <c r="M12" s="263"/>
      <c r="N12" s="261">
        <f t="shared" si="1"/>
        <v>0</v>
      </c>
      <c r="O12" s="261">
        <f t="shared" si="1"/>
        <v>0</v>
      </c>
      <c r="P12" s="261">
        <f t="shared" si="1"/>
        <v>0</v>
      </c>
    </row>
    <row r="13" spans="1:16" s="125" customFormat="1" ht="11.25" hidden="1">
      <c r="A13" s="123"/>
      <c r="B13" s="124"/>
      <c r="C13" s="40" t="s">
        <v>228</v>
      </c>
      <c r="D13" s="105" t="s">
        <v>227</v>
      </c>
      <c r="E13" s="261">
        <v>309436.2</v>
      </c>
      <c r="F13" s="264">
        <f>SUM(G13+M13)</f>
        <v>0</v>
      </c>
      <c r="G13" s="265"/>
      <c r="H13" s="265"/>
      <c r="I13" s="265"/>
      <c r="J13" s="265"/>
      <c r="K13" s="265"/>
      <c r="L13" s="265"/>
      <c r="M13" s="266">
        <v>0</v>
      </c>
      <c r="N13" s="264">
        <f aca="true" t="shared" si="2" ref="N13:P14">SUM(O13+U13)</f>
        <v>0</v>
      </c>
      <c r="O13" s="264">
        <f t="shared" si="2"/>
        <v>0</v>
      </c>
      <c r="P13" s="243">
        <f t="shared" si="2"/>
        <v>0</v>
      </c>
    </row>
    <row r="14" spans="1:16" s="125" customFormat="1" ht="11.25" hidden="1">
      <c r="A14" s="123"/>
      <c r="B14" s="124"/>
      <c r="C14" s="40" t="s">
        <v>229</v>
      </c>
      <c r="D14" s="105" t="s">
        <v>227</v>
      </c>
      <c r="E14" s="261">
        <v>159864.71</v>
      </c>
      <c r="F14" s="264">
        <f>SUM(G14+M14)</f>
        <v>0</v>
      </c>
      <c r="G14" s="265"/>
      <c r="H14" s="265"/>
      <c r="I14" s="265"/>
      <c r="J14" s="265"/>
      <c r="K14" s="265"/>
      <c r="L14" s="265"/>
      <c r="M14" s="266">
        <v>0</v>
      </c>
      <c r="N14" s="264">
        <f t="shared" si="2"/>
        <v>0</v>
      </c>
      <c r="O14" s="264">
        <f t="shared" si="2"/>
        <v>0</v>
      </c>
      <c r="P14" s="243">
        <f t="shared" si="2"/>
        <v>0</v>
      </c>
    </row>
    <row r="15" spans="1:16" s="166" customFormat="1" ht="12" hidden="1">
      <c r="A15" s="182"/>
      <c r="B15" s="164" t="s">
        <v>230</v>
      </c>
      <c r="C15" s="164"/>
      <c r="D15" s="172" t="s">
        <v>231</v>
      </c>
      <c r="E15" s="258">
        <f aca="true" t="shared" si="3" ref="E15:P15">SUM(E16)</f>
        <v>17307</v>
      </c>
      <c r="F15" s="258">
        <f t="shared" si="3"/>
        <v>21600</v>
      </c>
      <c r="G15" s="259">
        <f t="shared" si="3"/>
        <v>21600</v>
      </c>
      <c r="H15" s="259">
        <f t="shared" si="3"/>
        <v>0</v>
      </c>
      <c r="I15" s="259">
        <f t="shared" si="3"/>
        <v>0</v>
      </c>
      <c r="J15" s="259">
        <f t="shared" si="3"/>
        <v>0</v>
      </c>
      <c r="K15" s="259">
        <f t="shared" si="3"/>
        <v>0</v>
      </c>
      <c r="L15" s="259">
        <f t="shared" si="3"/>
        <v>0</v>
      </c>
      <c r="M15" s="260">
        <f t="shared" si="3"/>
        <v>0</v>
      </c>
      <c r="N15" s="258">
        <f t="shared" si="3"/>
        <v>0</v>
      </c>
      <c r="O15" s="258">
        <f t="shared" si="3"/>
        <v>0</v>
      </c>
      <c r="P15" s="258">
        <f t="shared" si="3"/>
        <v>0</v>
      </c>
    </row>
    <row r="16" spans="1:16" s="125" customFormat="1" ht="33.75" hidden="1">
      <c r="A16" s="127"/>
      <c r="B16" s="128"/>
      <c r="C16" s="40" t="s">
        <v>232</v>
      </c>
      <c r="D16" s="106" t="s">
        <v>233</v>
      </c>
      <c r="E16" s="261">
        <v>17307</v>
      </c>
      <c r="F16" s="264">
        <f>SUM(G16+M16)</f>
        <v>21600</v>
      </c>
      <c r="G16" s="265">
        <v>21600</v>
      </c>
      <c r="H16" s="265"/>
      <c r="I16" s="265"/>
      <c r="J16" s="265"/>
      <c r="K16" s="265"/>
      <c r="L16" s="265"/>
      <c r="M16" s="266"/>
      <c r="N16" s="264">
        <f>SUM(O16+U16)</f>
        <v>0</v>
      </c>
      <c r="O16" s="264">
        <f>SUM(P16+V16)</f>
        <v>0</v>
      </c>
      <c r="P16" s="243">
        <f>SUM(Q16+W16)</f>
        <v>0</v>
      </c>
    </row>
    <row r="17" spans="1:16" s="166" customFormat="1" ht="36" hidden="1">
      <c r="A17" s="182"/>
      <c r="B17" s="164" t="s">
        <v>234</v>
      </c>
      <c r="C17" s="164"/>
      <c r="D17" s="165" t="s">
        <v>235</v>
      </c>
      <c r="E17" s="258">
        <f aca="true" t="shared" si="4" ref="E17:M17">SUM(E18:E18)</f>
        <v>130085.79</v>
      </c>
      <c r="F17" s="258">
        <f>SUM(F18)</f>
        <v>0</v>
      </c>
      <c r="G17" s="259">
        <f t="shared" si="4"/>
        <v>0</v>
      </c>
      <c r="H17" s="259">
        <f t="shared" si="4"/>
        <v>0</v>
      </c>
      <c r="I17" s="259">
        <f t="shared" si="4"/>
        <v>0</v>
      </c>
      <c r="J17" s="259">
        <f t="shared" si="4"/>
        <v>0</v>
      </c>
      <c r="K17" s="259">
        <f t="shared" si="4"/>
        <v>0</v>
      </c>
      <c r="L17" s="259">
        <f t="shared" si="4"/>
        <v>0</v>
      </c>
      <c r="M17" s="260">
        <f t="shared" si="4"/>
        <v>0</v>
      </c>
      <c r="N17" s="258">
        <f>SUM(N18)</f>
        <v>0</v>
      </c>
      <c r="O17" s="258">
        <f>SUM(O18)</f>
        <v>0</v>
      </c>
      <c r="P17" s="258">
        <f>SUM(P18)</f>
        <v>0</v>
      </c>
    </row>
    <row r="18" spans="1:16" s="125" customFormat="1" ht="11.25" hidden="1">
      <c r="A18" s="123"/>
      <c r="B18" s="124"/>
      <c r="C18" s="40" t="s">
        <v>228</v>
      </c>
      <c r="D18" s="105" t="s">
        <v>227</v>
      </c>
      <c r="E18" s="261">
        <v>130085.79</v>
      </c>
      <c r="F18" s="264">
        <f>SUM(G18+M18)</f>
        <v>0</v>
      </c>
      <c r="G18" s="267"/>
      <c r="H18" s="267"/>
      <c r="I18" s="267"/>
      <c r="J18" s="267"/>
      <c r="K18" s="267"/>
      <c r="L18" s="267"/>
      <c r="M18" s="266">
        <v>0</v>
      </c>
      <c r="N18" s="264">
        <f>SUM(O18+U18)</f>
        <v>0</v>
      </c>
      <c r="O18" s="264">
        <f>SUM(P18+V18)</f>
        <v>0</v>
      </c>
      <c r="P18" s="243">
        <f>SUM(Q18+W18)</f>
        <v>0</v>
      </c>
    </row>
    <row r="19" spans="1:16" s="134" customFormat="1" ht="22.5">
      <c r="A19" s="344"/>
      <c r="B19" s="338" t="s">
        <v>409</v>
      </c>
      <c r="C19" s="338"/>
      <c r="D19" s="343" t="s">
        <v>410</v>
      </c>
      <c r="E19" s="340">
        <f>SUM(E21:E22)</f>
        <v>0</v>
      </c>
      <c r="F19" s="340">
        <f>SUM(F21+F22)</f>
        <v>1318132</v>
      </c>
      <c r="G19" s="341">
        <f aca="true" t="shared" si="5" ref="G19:L19">SUM(G22:G22)</f>
        <v>0</v>
      </c>
      <c r="H19" s="341">
        <f t="shared" si="5"/>
        <v>0</v>
      </c>
      <c r="I19" s="341">
        <f t="shared" si="5"/>
        <v>0</v>
      </c>
      <c r="J19" s="341">
        <f t="shared" si="5"/>
        <v>0</v>
      </c>
      <c r="K19" s="341">
        <f t="shared" si="5"/>
        <v>0</v>
      </c>
      <c r="L19" s="341">
        <f t="shared" si="5"/>
        <v>0</v>
      </c>
      <c r="M19" s="342">
        <f>SUM(M21:M22)</f>
        <v>1302666</v>
      </c>
      <c r="N19" s="340">
        <f>SUM(N21+N22)</f>
        <v>0</v>
      </c>
      <c r="O19" s="340">
        <f>SUM(O21+O22)</f>
        <v>1200500</v>
      </c>
      <c r="P19" s="340">
        <f>SUM(P21+P22)</f>
        <v>117632</v>
      </c>
    </row>
    <row r="20" spans="1:16" s="125" customFormat="1" ht="11.25" hidden="1">
      <c r="A20" s="123"/>
      <c r="B20" s="124"/>
      <c r="C20" s="40" t="s">
        <v>226</v>
      </c>
      <c r="D20" s="105" t="s">
        <v>227</v>
      </c>
      <c r="E20" s="261">
        <v>0</v>
      </c>
      <c r="F20" s="264">
        <v>0</v>
      </c>
      <c r="G20" s="267"/>
      <c r="H20" s="267"/>
      <c r="I20" s="267"/>
      <c r="J20" s="267"/>
      <c r="K20" s="267"/>
      <c r="L20" s="267"/>
      <c r="M20" s="266">
        <v>958000</v>
      </c>
      <c r="N20" s="264"/>
      <c r="O20" s="264"/>
      <c r="P20" s="243">
        <f>SUM(F20+N20)</f>
        <v>0</v>
      </c>
    </row>
    <row r="21" spans="1:16" s="125" customFormat="1" ht="11.25">
      <c r="A21" s="123"/>
      <c r="B21" s="124"/>
      <c r="C21" s="40" t="s">
        <v>228</v>
      </c>
      <c r="D21" s="105" t="s">
        <v>227</v>
      </c>
      <c r="E21" s="261">
        <v>0</v>
      </c>
      <c r="F21" s="264">
        <f>SUM(G21+M21)</f>
        <v>958000</v>
      </c>
      <c r="G21" s="267"/>
      <c r="H21" s="267"/>
      <c r="I21" s="267"/>
      <c r="J21" s="267"/>
      <c r="K21" s="267"/>
      <c r="L21" s="267"/>
      <c r="M21" s="266">
        <v>958000</v>
      </c>
      <c r="N21" s="264"/>
      <c r="O21" s="264">
        <v>920500</v>
      </c>
      <c r="P21" s="243">
        <f>SUM(F21-O21)</f>
        <v>37500</v>
      </c>
    </row>
    <row r="22" spans="1:16" s="125" customFormat="1" ht="11.25">
      <c r="A22" s="123"/>
      <c r="B22" s="124"/>
      <c r="C22" s="40" t="s">
        <v>229</v>
      </c>
      <c r="D22" s="105" t="s">
        <v>227</v>
      </c>
      <c r="E22" s="261">
        <v>0</v>
      </c>
      <c r="F22" s="264">
        <v>360132</v>
      </c>
      <c r="G22" s="267"/>
      <c r="H22" s="267"/>
      <c r="I22" s="267"/>
      <c r="J22" s="267"/>
      <c r="K22" s="267"/>
      <c r="L22" s="267"/>
      <c r="M22" s="266">
        <v>344666</v>
      </c>
      <c r="N22" s="264"/>
      <c r="O22" s="264">
        <v>280000</v>
      </c>
      <c r="P22" s="243">
        <f>SUM(F22-O22)</f>
        <v>80132</v>
      </c>
    </row>
    <row r="23" spans="1:16" s="166" customFormat="1" ht="12" hidden="1">
      <c r="A23" s="182"/>
      <c r="B23" s="164" t="s">
        <v>220</v>
      </c>
      <c r="C23" s="164"/>
      <c r="D23" s="172" t="s">
        <v>125</v>
      </c>
      <c r="E23" s="258">
        <f aca="true" t="shared" si="6" ref="E23:M23">SUM(E24:E25)</f>
        <v>15050</v>
      </c>
      <c r="F23" s="258">
        <f t="shared" si="6"/>
        <v>9100</v>
      </c>
      <c r="G23" s="259">
        <f t="shared" si="6"/>
        <v>9100</v>
      </c>
      <c r="H23" s="259">
        <f t="shared" si="6"/>
        <v>0</v>
      </c>
      <c r="I23" s="259">
        <f t="shared" si="6"/>
        <v>0</v>
      </c>
      <c r="J23" s="259">
        <f t="shared" si="6"/>
        <v>0</v>
      </c>
      <c r="K23" s="259">
        <f t="shared" si="6"/>
        <v>0</v>
      </c>
      <c r="L23" s="259">
        <f t="shared" si="6"/>
        <v>0</v>
      </c>
      <c r="M23" s="260">
        <f t="shared" si="6"/>
        <v>0</v>
      </c>
      <c r="N23" s="258">
        <f>SUM(N24:N25)</f>
        <v>0</v>
      </c>
      <c r="O23" s="258">
        <f>SUM(O24:O25)</f>
        <v>0</v>
      </c>
      <c r="P23" s="258">
        <f>SUM(P24:P25)</f>
        <v>0</v>
      </c>
    </row>
    <row r="24" spans="1:16" s="125" customFormat="1" ht="56.25" hidden="1">
      <c r="A24" s="129"/>
      <c r="B24" s="128"/>
      <c r="C24" s="27">
        <v>2900</v>
      </c>
      <c r="D24" s="108" t="s">
        <v>236</v>
      </c>
      <c r="E24" s="261">
        <v>9050</v>
      </c>
      <c r="F24" s="264">
        <f>SUM(G24+M24)</f>
        <v>9100</v>
      </c>
      <c r="G24" s="262">
        <v>9100</v>
      </c>
      <c r="H24" s="262"/>
      <c r="I24" s="262"/>
      <c r="J24" s="262"/>
      <c r="K24" s="262"/>
      <c r="L24" s="262"/>
      <c r="M24" s="263"/>
      <c r="N24" s="264">
        <f aca="true" t="shared" si="7" ref="N24:P25">SUM(O24+U24)</f>
        <v>0</v>
      </c>
      <c r="O24" s="264">
        <f t="shared" si="7"/>
        <v>0</v>
      </c>
      <c r="P24" s="243">
        <f t="shared" si="7"/>
        <v>0</v>
      </c>
    </row>
    <row r="25" spans="1:16" s="131" customFormat="1" ht="11.25" hidden="1">
      <c r="A25" s="129"/>
      <c r="B25" s="130"/>
      <c r="C25" s="40" t="s">
        <v>237</v>
      </c>
      <c r="D25" s="105" t="s">
        <v>238</v>
      </c>
      <c r="E25" s="261">
        <v>6000</v>
      </c>
      <c r="F25" s="264">
        <f>SUM(G25+M25)</f>
        <v>0</v>
      </c>
      <c r="G25" s="268">
        <v>0</v>
      </c>
      <c r="H25" s="268">
        <v>0</v>
      </c>
      <c r="I25" s="268"/>
      <c r="J25" s="268"/>
      <c r="K25" s="268"/>
      <c r="L25" s="268"/>
      <c r="M25" s="269"/>
      <c r="N25" s="264">
        <f t="shared" si="7"/>
        <v>0</v>
      </c>
      <c r="O25" s="264">
        <f t="shared" si="7"/>
        <v>0</v>
      </c>
      <c r="P25" s="243">
        <f t="shared" si="7"/>
        <v>0</v>
      </c>
    </row>
    <row r="26" spans="1:16" s="126" customFormat="1" ht="12">
      <c r="A26" s="119" t="s">
        <v>85</v>
      </c>
      <c r="B26" s="120"/>
      <c r="C26" s="120"/>
      <c r="D26" s="121" t="s">
        <v>86</v>
      </c>
      <c r="E26" s="270">
        <f aca="true" t="shared" si="8" ref="E26:M26">SUM(E27+E30)</f>
        <v>49932</v>
      </c>
      <c r="F26" s="270">
        <f>SUM(F30)</f>
        <v>5200</v>
      </c>
      <c r="G26" s="271">
        <f t="shared" si="8"/>
        <v>51151.270000000004</v>
      </c>
      <c r="H26" s="271">
        <f t="shared" si="8"/>
        <v>20245.27</v>
      </c>
      <c r="I26" s="271">
        <f t="shared" si="8"/>
        <v>3991</v>
      </c>
      <c r="J26" s="271">
        <f t="shared" si="8"/>
        <v>0</v>
      </c>
      <c r="K26" s="271">
        <f t="shared" si="8"/>
        <v>0</v>
      </c>
      <c r="L26" s="271">
        <f t="shared" si="8"/>
        <v>0</v>
      </c>
      <c r="M26" s="272">
        <f t="shared" si="8"/>
        <v>0</v>
      </c>
      <c r="N26" s="270">
        <f>SUM(N30)</f>
        <v>20</v>
      </c>
      <c r="O26" s="270">
        <f>SUM(O30)</f>
        <v>20</v>
      </c>
      <c r="P26" s="270">
        <f>SUM(P30)</f>
        <v>5200</v>
      </c>
    </row>
    <row r="27" spans="1:16" s="126" customFormat="1" ht="12" hidden="1">
      <c r="A27" s="122"/>
      <c r="B27" s="80" t="s">
        <v>87</v>
      </c>
      <c r="C27" s="80"/>
      <c r="D27" s="104" t="s">
        <v>88</v>
      </c>
      <c r="E27" s="244">
        <f aca="true" t="shared" si="9" ref="E27:M27">SUM(E28:E29)</f>
        <v>8870</v>
      </c>
      <c r="F27" s="244">
        <f t="shared" si="9"/>
        <v>8870</v>
      </c>
      <c r="G27" s="273">
        <f t="shared" si="9"/>
        <v>8870</v>
      </c>
      <c r="H27" s="273">
        <f t="shared" si="9"/>
        <v>0</v>
      </c>
      <c r="I27" s="273">
        <f t="shared" si="9"/>
        <v>0</v>
      </c>
      <c r="J27" s="273">
        <f t="shared" si="9"/>
        <v>0</v>
      </c>
      <c r="K27" s="273">
        <f t="shared" si="9"/>
        <v>0</v>
      </c>
      <c r="L27" s="273">
        <f t="shared" si="9"/>
        <v>0</v>
      </c>
      <c r="M27" s="274">
        <f t="shared" si="9"/>
        <v>0</v>
      </c>
      <c r="N27" s="244">
        <f>SUM(N28:N29)</f>
        <v>0</v>
      </c>
      <c r="O27" s="244">
        <f>SUM(O28:O29)</f>
        <v>0</v>
      </c>
      <c r="P27" s="244">
        <f>SUM(P28:P29)</f>
        <v>0</v>
      </c>
    </row>
    <row r="28" spans="1:16" s="134" customFormat="1" ht="11.25" hidden="1">
      <c r="A28" s="129"/>
      <c r="B28" s="130"/>
      <c r="C28" s="132" t="s">
        <v>239</v>
      </c>
      <c r="D28" s="133" t="s">
        <v>240</v>
      </c>
      <c r="E28" s="261">
        <v>7306</v>
      </c>
      <c r="F28" s="264">
        <f>SUM(G28+M28)</f>
        <v>7306</v>
      </c>
      <c r="G28" s="262">
        <v>7306</v>
      </c>
      <c r="H28" s="262"/>
      <c r="I28" s="262"/>
      <c r="J28" s="262"/>
      <c r="K28" s="262"/>
      <c r="L28" s="262"/>
      <c r="M28" s="263"/>
      <c r="N28" s="264">
        <f aca="true" t="shared" si="10" ref="N28:P29">SUM(O28+U28)</f>
        <v>0</v>
      </c>
      <c r="O28" s="264">
        <f t="shared" si="10"/>
        <v>0</v>
      </c>
      <c r="P28" s="243">
        <f t="shared" si="10"/>
        <v>0</v>
      </c>
    </row>
    <row r="29" spans="1:16" s="134" customFormat="1" ht="11.25" hidden="1">
      <c r="A29" s="123"/>
      <c r="B29" s="135"/>
      <c r="C29" s="132" t="s">
        <v>241</v>
      </c>
      <c r="D29" s="133" t="s">
        <v>242</v>
      </c>
      <c r="E29" s="261">
        <v>1564</v>
      </c>
      <c r="F29" s="264">
        <f>SUM(G29+M29)</f>
        <v>1564</v>
      </c>
      <c r="G29" s="262">
        <v>1564</v>
      </c>
      <c r="H29" s="262"/>
      <c r="I29" s="262"/>
      <c r="J29" s="262"/>
      <c r="K29" s="262"/>
      <c r="L29" s="262"/>
      <c r="M29" s="263"/>
      <c r="N29" s="264">
        <f t="shared" si="10"/>
        <v>0</v>
      </c>
      <c r="O29" s="264">
        <f t="shared" si="10"/>
        <v>0</v>
      </c>
      <c r="P29" s="243">
        <f t="shared" si="10"/>
        <v>0</v>
      </c>
    </row>
    <row r="30" spans="1:16" s="166" customFormat="1" ht="12">
      <c r="A30" s="163"/>
      <c r="B30" s="164" t="s">
        <v>243</v>
      </c>
      <c r="C30" s="164"/>
      <c r="D30" s="172" t="s">
        <v>244</v>
      </c>
      <c r="E30" s="258">
        <f aca="true" t="shared" si="11" ref="E30:M30">SUM(E31:E39)</f>
        <v>41062</v>
      </c>
      <c r="F30" s="258">
        <f>SUM(F31+F38)</f>
        <v>5200</v>
      </c>
      <c r="G30" s="259">
        <f t="shared" si="11"/>
        <v>42281.270000000004</v>
      </c>
      <c r="H30" s="259">
        <f t="shared" si="11"/>
        <v>20245.27</v>
      </c>
      <c r="I30" s="259">
        <f t="shared" si="11"/>
        <v>3991</v>
      </c>
      <c r="J30" s="259">
        <f t="shared" si="11"/>
        <v>0</v>
      </c>
      <c r="K30" s="259">
        <f t="shared" si="11"/>
        <v>0</v>
      </c>
      <c r="L30" s="259">
        <f t="shared" si="11"/>
        <v>0</v>
      </c>
      <c r="M30" s="260">
        <f t="shared" si="11"/>
        <v>0</v>
      </c>
      <c r="N30" s="258">
        <f>SUM(N31+N38)</f>
        <v>20</v>
      </c>
      <c r="O30" s="258">
        <f>SUM(O31+O38)</f>
        <v>20</v>
      </c>
      <c r="P30" s="258">
        <f>SUM(P31+P38)</f>
        <v>5200</v>
      </c>
    </row>
    <row r="31" spans="1:16" s="134" customFormat="1" ht="22.5">
      <c r="A31" s="129"/>
      <c r="B31" s="128"/>
      <c r="C31" s="132" t="s">
        <v>245</v>
      </c>
      <c r="D31" s="136" t="s">
        <v>246</v>
      </c>
      <c r="E31" s="261">
        <v>170</v>
      </c>
      <c r="F31" s="264">
        <f aca="true" t="shared" si="12" ref="F31:F39">SUM(G31+M31)</f>
        <v>200</v>
      </c>
      <c r="G31" s="262">
        <v>200</v>
      </c>
      <c r="H31" s="262"/>
      <c r="I31" s="262"/>
      <c r="J31" s="262"/>
      <c r="K31" s="262"/>
      <c r="L31" s="262"/>
      <c r="M31" s="263"/>
      <c r="N31" s="264">
        <v>20</v>
      </c>
      <c r="O31" s="264"/>
      <c r="P31" s="243">
        <f>SUM(F31+N31)</f>
        <v>220</v>
      </c>
    </row>
    <row r="32" spans="1:16" s="134" customFormat="1" ht="11.25" hidden="1">
      <c r="A32" s="129"/>
      <c r="B32" s="130"/>
      <c r="C32" s="132" t="s">
        <v>247</v>
      </c>
      <c r="D32" s="133" t="s">
        <v>248</v>
      </c>
      <c r="E32" s="261">
        <v>17822</v>
      </c>
      <c r="F32" s="264">
        <f t="shared" si="12"/>
        <v>18729</v>
      </c>
      <c r="G32" s="262">
        <f>SUM(H32)</f>
        <v>18729</v>
      </c>
      <c r="H32" s="262">
        <v>18729</v>
      </c>
      <c r="I32" s="262"/>
      <c r="J32" s="262"/>
      <c r="K32" s="262"/>
      <c r="L32" s="262"/>
      <c r="M32" s="263"/>
      <c r="N32" s="264">
        <f aca="true" t="shared" si="13" ref="N32:P39">SUM(O32+U32)</f>
        <v>0</v>
      </c>
      <c r="O32" s="264">
        <f t="shared" si="13"/>
        <v>0</v>
      </c>
      <c r="P32" s="243">
        <f t="shared" si="13"/>
        <v>0</v>
      </c>
    </row>
    <row r="33" spans="1:16" s="134" customFormat="1" ht="11.25" hidden="1">
      <c r="A33" s="129"/>
      <c r="B33" s="130"/>
      <c r="C33" s="132" t="s">
        <v>249</v>
      </c>
      <c r="D33" s="133" t="s">
        <v>250</v>
      </c>
      <c r="E33" s="261">
        <v>1444</v>
      </c>
      <c r="F33" s="264">
        <f t="shared" si="12"/>
        <v>1516.27</v>
      </c>
      <c r="G33" s="262">
        <f>SUM(H33)</f>
        <v>1516.27</v>
      </c>
      <c r="H33" s="262">
        <v>1516.27</v>
      </c>
      <c r="I33" s="262"/>
      <c r="J33" s="262"/>
      <c r="K33" s="262"/>
      <c r="L33" s="262"/>
      <c r="M33" s="263"/>
      <c r="N33" s="264">
        <f t="shared" si="13"/>
        <v>0</v>
      </c>
      <c r="O33" s="264">
        <f t="shared" si="13"/>
        <v>0</v>
      </c>
      <c r="P33" s="243">
        <f t="shared" si="13"/>
        <v>0</v>
      </c>
    </row>
    <row r="34" spans="1:16" s="134" customFormat="1" ht="11.25" hidden="1">
      <c r="A34" s="129"/>
      <c r="B34" s="130"/>
      <c r="C34" s="132" t="s">
        <v>251</v>
      </c>
      <c r="D34" s="133" t="s">
        <v>252</v>
      </c>
      <c r="E34" s="261">
        <v>3563</v>
      </c>
      <c r="F34" s="264">
        <f t="shared" si="12"/>
        <v>3493</v>
      </c>
      <c r="G34" s="262">
        <f>SUM(I34)</f>
        <v>3493</v>
      </c>
      <c r="H34" s="262"/>
      <c r="I34" s="262">
        <v>3493</v>
      </c>
      <c r="J34" s="262"/>
      <c r="K34" s="262"/>
      <c r="L34" s="262"/>
      <c r="M34" s="263"/>
      <c r="N34" s="264">
        <f t="shared" si="13"/>
        <v>0</v>
      </c>
      <c r="O34" s="264">
        <f t="shared" si="13"/>
        <v>0</v>
      </c>
      <c r="P34" s="243">
        <f t="shared" si="13"/>
        <v>0</v>
      </c>
    </row>
    <row r="35" spans="1:16" s="134" customFormat="1" ht="11.25" hidden="1">
      <c r="A35" s="129"/>
      <c r="B35" s="130"/>
      <c r="C35" s="132" t="s">
        <v>253</v>
      </c>
      <c r="D35" s="133" t="s">
        <v>254</v>
      </c>
      <c r="E35" s="261">
        <v>503</v>
      </c>
      <c r="F35" s="264">
        <f t="shared" si="12"/>
        <v>498</v>
      </c>
      <c r="G35" s="262">
        <f>SUM(I35)</f>
        <v>498</v>
      </c>
      <c r="H35" s="262"/>
      <c r="I35" s="262">
        <v>498</v>
      </c>
      <c r="J35" s="262"/>
      <c r="K35" s="262"/>
      <c r="L35" s="262"/>
      <c r="M35" s="263"/>
      <c r="N35" s="264">
        <f t="shared" si="13"/>
        <v>0</v>
      </c>
      <c r="O35" s="264">
        <f t="shared" si="13"/>
        <v>0</v>
      </c>
      <c r="P35" s="243">
        <f t="shared" si="13"/>
        <v>0</v>
      </c>
    </row>
    <row r="36" spans="1:16" s="134" customFormat="1" ht="11.25" hidden="1">
      <c r="A36" s="129"/>
      <c r="B36" s="130"/>
      <c r="C36" s="132" t="s">
        <v>271</v>
      </c>
      <c r="D36" s="133" t="s">
        <v>272</v>
      </c>
      <c r="E36" s="261">
        <v>1230</v>
      </c>
      <c r="F36" s="261">
        <f t="shared" si="12"/>
        <v>0</v>
      </c>
      <c r="G36" s="262">
        <f>SUM(H36)</f>
        <v>0</v>
      </c>
      <c r="H36" s="262">
        <v>0</v>
      </c>
      <c r="I36" s="262"/>
      <c r="J36" s="262"/>
      <c r="K36" s="262"/>
      <c r="L36" s="262"/>
      <c r="M36" s="263"/>
      <c r="N36" s="261">
        <f t="shared" si="13"/>
        <v>0</v>
      </c>
      <c r="O36" s="261">
        <f t="shared" si="13"/>
        <v>0</v>
      </c>
      <c r="P36" s="261">
        <f t="shared" si="13"/>
        <v>0</v>
      </c>
    </row>
    <row r="37" spans="1:16" s="134" customFormat="1" ht="11.25" hidden="1">
      <c r="A37" s="129"/>
      <c r="B37" s="130"/>
      <c r="C37" s="132" t="s">
        <v>239</v>
      </c>
      <c r="D37" s="133" t="s">
        <v>240</v>
      </c>
      <c r="E37" s="261">
        <v>12000</v>
      </c>
      <c r="F37" s="264">
        <f t="shared" si="12"/>
        <v>12000</v>
      </c>
      <c r="G37" s="262">
        <v>12000</v>
      </c>
      <c r="H37" s="262"/>
      <c r="I37" s="262"/>
      <c r="J37" s="262"/>
      <c r="K37" s="262"/>
      <c r="L37" s="262"/>
      <c r="M37" s="263"/>
      <c r="N37" s="264">
        <f t="shared" si="13"/>
        <v>0</v>
      </c>
      <c r="O37" s="264">
        <f t="shared" si="13"/>
        <v>0</v>
      </c>
      <c r="P37" s="243">
        <f t="shared" si="13"/>
        <v>0</v>
      </c>
    </row>
    <row r="38" spans="1:16" s="134" customFormat="1" ht="11.25">
      <c r="A38" s="123"/>
      <c r="B38" s="135"/>
      <c r="C38" s="132" t="s">
        <v>241</v>
      </c>
      <c r="D38" s="133" t="s">
        <v>242</v>
      </c>
      <c r="E38" s="261">
        <v>3525</v>
      </c>
      <c r="F38" s="264">
        <f t="shared" si="12"/>
        <v>5000</v>
      </c>
      <c r="G38" s="262">
        <v>5000</v>
      </c>
      <c r="H38" s="262"/>
      <c r="I38" s="262"/>
      <c r="J38" s="262"/>
      <c r="K38" s="262"/>
      <c r="L38" s="262"/>
      <c r="M38" s="263"/>
      <c r="N38" s="264"/>
      <c r="O38" s="264">
        <v>20</v>
      </c>
      <c r="P38" s="243">
        <f>SUM(F38-O38)</f>
        <v>4980</v>
      </c>
    </row>
    <row r="39" spans="1:16" s="134" customFormat="1" ht="22.5" hidden="1">
      <c r="A39" s="129"/>
      <c r="B39" s="130"/>
      <c r="C39" s="132" t="s">
        <v>255</v>
      </c>
      <c r="D39" s="136" t="s">
        <v>256</v>
      </c>
      <c r="E39" s="261">
        <v>805</v>
      </c>
      <c r="F39" s="264">
        <f t="shared" si="12"/>
        <v>845</v>
      </c>
      <c r="G39" s="262">
        <v>845</v>
      </c>
      <c r="H39" s="262"/>
      <c r="I39" s="262"/>
      <c r="J39" s="262"/>
      <c r="K39" s="262"/>
      <c r="L39" s="262"/>
      <c r="M39" s="263"/>
      <c r="N39" s="264">
        <f t="shared" si="13"/>
        <v>0</v>
      </c>
      <c r="O39" s="264">
        <f t="shared" si="13"/>
        <v>0</v>
      </c>
      <c r="P39" s="243">
        <f t="shared" si="13"/>
        <v>0</v>
      </c>
    </row>
    <row r="40" spans="1:16" s="126" customFormat="1" ht="12" hidden="1">
      <c r="A40" s="119" t="s">
        <v>90</v>
      </c>
      <c r="B40" s="120"/>
      <c r="C40" s="120"/>
      <c r="D40" s="121" t="s">
        <v>91</v>
      </c>
      <c r="E40" s="270">
        <f aca="true" t="shared" si="14" ref="E40:P40">SUM(E41)</f>
        <v>58900</v>
      </c>
      <c r="F40" s="270">
        <f t="shared" si="14"/>
        <v>6000</v>
      </c>
      <c r="G40" s="271">
        <f t="shared" si="14"/>
        <v>63066.17</v>
      </c>
      <c r="H40" s="271">
        <f t="shared" si="14"/>
        <v>0</v>
      </c>
      <c r="I40" s="271">
        <f t="shared" si="14"/>
        <v>0</v>
      </c>
      <c r="J40" s="271">
        <f t="shared" si="14"/>
        <v>0</v>
      </c>
      <c r="K40" s="271">
        <f t="shared" si="14"/>
        <v>0</v>
      </c>
      <c r="L40" s="271">
        <f t="shared" si="14"/>
        <v>0</v>
      </c>
      <c r="M40" s="272">
        <f t="shared" si="14"/>
        <v>100000</v>
      </c>
      <c r="N40" s="270">
        <f t="shared" si="14"/>
        <v>1252.6</v>
      </c>
      <c r="O40" s="270">
        <f t="shared" si="14"/>
        <v>1252.6</v>
      </c>
      <c r="P40" s="270">
        <f t="shared" si="14"/>
        <v>6000</v>
      </c>
    </row>
    <row r="41" spans="1:16" s="126" customFormat="1" ht="24" hidden="1">
      <c r="A41" s="122"/>
      <c r="B41" s="80" t="s">
        <v>92</v>
      </c>
      <c r="C41" s="80"/>
      <c r="D41" s="107" t="s">
        <v>259</v>
      </c>
      <c r="E41" s="244">
        <f aca="true" t="shared" si="15" ref="E41:M41">SUM(E42:E46)</f>
        <v>58900</v>
      </c>
      <c r="F41" s="331">
        <f>SUM(F44+F45)</f>
        <v>6000</v>
      </c>
      <c r="G41" s="332">
        <f t="shared" si="15"/>
        <v>63066.17</v>
      </c>
      <c r="H41" s="332">
        <f t="shared" si="15"/>
        <v>0</v>
      </c>
      <c r="I41" s="332">
        <f t="shared" si="15"/>
        <v>0</v>
      </c>
      <c r="J41" s="332">
        <f t="shared" si="15"/>
        <v>0</v>
      </c>
      <c r="K41" s="332">
        <f t="shared" si="15"/>
        <v>0</v>
      </c>
      <c r="L41" s="332">
        <f t="shared" si="15"/>
        <v>0</v>
      </c>
      <c r="M41" s="333">
        <f t="shared" si="15"/>
        <v>100000</v>
      </c>
      <c r="N41" s="331">
        <f>SUM(N44+N45)</f>
        <v>1252.6</v>
      </c>
      <c r="O41" s="331">
        <f>SUM(O44+O45)</f>
        <v>1252.6</v>
      </c>
      <c r="P41" s="331">
        <f>SUM(P44+P45)</f>
        <v>6000</v>
      </c>
    </row>
    <row r="42" spans="1:16" s="134" customFormat="1" ht="11.25" hidden="1">
      <c r="A42" s="129"/>
      <c r="B42" s="130"/>
      <c r="C42" s="132" t="s">
        <v>239</v>
      </c>
      <c r="D42" s="133" t="s">
        <v>240</v>
      </c>
      <c r="E42" s="261">
        <v>1000</v>
      </c>
      <c r="F42" s="261">
        <f>SUM(G42+M42)</f>
        <v>1000</v>
      </c>
      <c r="G42" s="262">
        <v>1000</v>
      </c>
      <c r="H42" s="262"/>
      <c r="I42" s="262"/>
      <c r="J42" s="262"/>
      <c r="K42" s="262"/>
      <c r="L42" s="262"/>
      <c r="M42" s="263"/>
      <c r="N42" s="261">
        <f aca="true" t="shared" si="16" ref="N42:P43">SUM(O42+U42)</f>
        <v>0</v>
      </c>
      <c r="O42" s="261">
        <f t="shared" si="16"/>
        <v>0</v>
      </c>
      <c r="P42" s="261">
        <f t="shared" si="16"/>
        <v>0</v>
      </c>
    </row>
    <row r="43" spans="1:16" s="134" customFormat="1" ht="11.25" hidden="1">
      <c r="A43" s="137"/>
      <c r="B43" s="138"/>
      <c r="C43" s="132" t="s">
        <v>260</v>
      </c>
      <c r="D43" s="133" t="s">
        <v>261</v>
      </c>
      <c r="E43" s="261">
        <v>0</v>
      </c>
      <c r="F43" s="261">
        <f>SUM(G43+M43)</f>
        <v>25066.17</v>
      </c>
      <c r="G43" s="262">
        <v>25066.17</v>
      </c>
      <c r="H43" s="262"/>
      <c r="I43" s="262"/>
      <c r="J43" s="262"/>
      <c r="K43" s="262"/>
      <c r="L43" s="262"/>
      <c r="M43" s="263"/>
      <c r="N43" s="261">
        <f t="shared" si="16"/>
        <v>0</v>
      </c>
      <c r="O43" s="261">
        <f t="shared" si="16"/>
        <v>0</v>
      </c>
      <c r="P43" s="261">
        <f t="shared" si="16"/>
        <v>0</v>
      </c>
    </row>
    <row r="44" spans="1:16" s="134" customFormat="1" ht="11.25" hidden="1">
      <c r="A44" s="137"/>
      <c r="B44" s="138"/>
      <c r="C44" s="132" t="s">
        <v>241</v>
      </c>
      <c r="D44" s="133" t="s">
        <v>242</v>
      </c>
      <c r="E44" s="261">
        <v>9400</v>
      </c>
      <c r="F44" s="261">
        <f>SUM(G44)</f>
        <v>6000</v>
      </c>
      <c r="G44" s="262">
        <v>6000</v>
      </c>
      <c r="H44" s="262"/>
      <c r="I44" s="262"/>
      <c r="J44" s="262"/>
      <c r="K44" s="262"/>
      <c r="L44" s="262"/>
      <c r="M44" s="263"/>
      <c r="N44" s="261"/>
      <c r="O44" s="261">
        <v>1252.6</v>
      </c>
      <c r="P44" s="261">
        <f>SUM(F44-O44)</f>
        <v>4747.4</v>
      </c>
    </row>
    <row r="45" spans="1:16" s="134" customFormat="1" ht="22.5" hidden="1">
      <c r="A45" s="137"/>
      <c r="B45" s="138"/>
      <c r="C45" s="132" t="s">
        <v>327</v>
      </c>
      <c r="D45" s="136" t="s">
        <v>328</v>
      </c>
      <c r="E45" s="261">
        <v>48500</v>
      </c>
      <c r="F45" s="261">
        <v>0</v>
      </c>
      <c r="G45" s="262">
        <v>31000</v>
      </c>
      <c r="H45" s="262"/>
      <c r="I45" s="262"/>
      <c r="J45" s="262"/>
      <c r="K45" s="262"/>
      <c r="L45" s="262"/>
      <c r="M45" s="263"/>
      <c r="N45" s="261">
        <v>1252.6</v>
      </c>
      <c r="O45" s="261"/>
      <c r="P45" s="261">
        <f>SUM(F45+N45)</f>
        <v>1252.6</v>
      </c>
    </row>
    <row r="46" spans="1:16" s="134" customFormat="1" ht="22.5" hidden="1">
      <c r="A46" s="137"/>
      <c r="B46" s="124"/>
      <c r="C46" s="132" t="s">
        <v>257</v>
      </c>
      <c r="D46" s="136" t="s">
        <v>258</v>
      </c>
      <c r="E46" s="261">
        <v>0</v>
      </c>
      <c r="F46" s="261">
        <f>SUM(G46+M46)</f>
        <v>100000</v>
      </c>
      <c r="G46" s="262"/>
      <c r="H46" s="262"/>
      <c r="I46" s="262"/>
      <c r="J46" s="262"/>
      <c r="K46" s="262"/>
      <c r="L46" s="262"/>
      <c r="M46" s="263">
        <v>100000</v>
      </c>
      <c r="N46" s="261">
        <f>SUM(O46+U46)</f>
        <v>0</v>
      </c>
      <c r="O46" s="261">
        <f>SUM(P46+V46)</f>
        <v>0</v>
      </c>
      <c r="P46" s="261">
        <f>SUM(Q46+W46)</f>
        <v>0</v>
      </c>
    </row>
    <row r="47" spans="1:16" s="126" customFormat="1" ht="12" hidden="1">
      <c r="A47" s="119" t="s">
        <v>105</v>
      </c>
      <c r="B47" s="120"/>
      <c r="C47" s="120"/>
      <c r="D47" s="121" t="s">
        <v>106</v>
      </c>
      <c r="E47" s="270">
        <f>SUM(E48+E50)</f>
        <v>61700</v>
      </c>
      <c r="F47" s="270">
        <f>SUM(F48+F50)</f>
        <v>0</v>
      </c>
      <c r="G47" s="271">
        <f aca="true" t="shared" si="17" ref="G47:M47">SUM(G50)</f>
        <v>0</v>
      </c>
      <c r="H47" s="271">
        <f t="shared" si="17"/>
        <v>0</v>
      </c>
      <c r="I47" s="271">
        <f t="shared" si="17"/>
        <v>0</v>
      </c>
      <c r="J47" s="271">
        <f t="shared" si="17"/>
        <v>0</v>
      </c>
      <c r="K47" s="271">
        <f t="shared" si="17"/>
        <v>0</v>
      </c>
      <c r="L47" s="271">
        <f t="shared" si="17"/>
        <v>0</v>
      </c>
      <c r="M47" s="272">
        <f t="shared" si="17"/>
        <v>0</v>
      </c>
      <c r="N47" s="270">
        <f>SUM(N48+N50)</f>
        <v>0</v>
      </c>
      <c r="O47" s="270">
        <f>SUM(O48+O50)</f>
        <v>0</v>
      </c>
      <c r="P47" s="270">
        <f>SUM(P48+P50)</f>
        <v>0</v>
      </c>
    </row>
    <row r="48" spans="1:16" s="126" customFormat="1" ht="24" hidden="1">
      <c r="A48" s="122"/>
      <c r="B48" s="80" t="s">
        <v>402</v>
      </c>
      <c r="C48" s="80"/>
      <c r="D48" s="75" t="s">
        <v>470</v>
      </c>
      <c r="E48" s="244">
        <f>SUM(E49)</f>
        <v>61000</v>
      </c>
      <c r="F48" s="244">
        <f>SUM(F49)</f>
        <v>0</v>
      </c>
      <c r="G48" s="244">
        <f aca="true" t="shared" si="18" ref="G48:M48">SUM(G49:G50)</f>
        <v>0</v>
      </c>
      <c r="H48" s="244">
        <f t="shared" si="18"/>
        <v>0</v>
      </c>
      <c r="I48" s="244">
        <f t="shared" si="18"/>
        <v>0</v>
      </c>
      <c r="J48" s="244">
        <f t="shared" si="18"/>
        <v>0</v>
      </c>
      <c r="K48" s="244">
        <f t="shared" si="18"/>
        <v>0</v>
      </c>
      <c r="L48" s="244">
        <f t="shared" si="18"/>
        <v>0</v>
      </c>
      <c r="M48" s="275">
        <f t="shared" si="18"/>
        <v>0</v>
      </c>
      <c r="N48" s="244">
        <f>SUM(N49)</f>
        <v>0</v>
      </c>
      <c r="O48" s="244">
        <f>SUM(O49)</f>
        <v>0</v>
      </c>
      <c r="P48" s="244">
        <f>SUM(P49)</f>
        <v>0</v>
      </c>
    </row>
    <row r="49" spans="1:16" s="134" customFormat="1" ht="11.25" hidden="1">
      <c r="A49" s="129"/>
      <c r="B49" s="130"/>
      <c r="C49" s="40" t="s">
        <v>226</v>
      </c>
      <c r="D49" s="105" t="s">
        <v>227</v>
      </c>
      <c r="E49" s="261">
        <v>61000</v>
      </c>
      <c r="F49" s="261">
        <f>SUM(G49+M49)</f>
        <v>0</v>
      </c>
      <c r="G49" s="262"/>
      <c r="H49" s="262"/>
      <c r="I49" s="262"/>
      <c r="J49" s="262"/>
      <c r="K49" s="262"/>
      <c r="L49" s="262"/>
      <c r="M49" s="263">
        <v>0</v>
      </c>
      <c r="N49" s="261">
        <f>SUM(O49+U49)</f>
        <v>0</v>
      </c>
      <c r="O49" s="261">
        <f>SUM(P49+V49)</f>
        <v>0</v>
      </c>
      <c r="P49" s="261">
        <f>SUM(Q49+W49)</f>
        <v>0</v>
      </c>
    </row>
    <row r="50" spans="1:16" s="126" customFormat="1" ht="12" hidden="1">
      <c r="A50" s="167"/>
      <c r="B50" s="80" t="s">
        <v>107</v>
      </c>
      <c r="C50" s="80"/>
      <c r="D50" s="104" t="s">
        <v>108</v>
      </c>
      <c r="E50" s="244">
        <f aca="true" t="shared" si="19" ref="E50:M50">SUM(E51:E52)</f>
        <v>700</v>
      </c>
      <c r="F50" s="244">
        <f t="shared" si="19"/>
        <v>0</v>
      </c>
      <c r="G50" s="244">
        <f t="shared" si="19"/>
        <v>0</v>
      </c>
      <c r="H50" s="244">
        <f t="shared" si="19"/>
        <v>0</v>
      </c>
      <c r="I50" s="244">
        <f t="shared" si="19"/>
        <v>0</v>
      </c>
      <c r="J50" s="244">
        <f t="shared" si="19"/>
        <v>0</v>
      </c>
      <c r="K50" s="244">
        <f t="shared" si="19"/>
        <v>0</v>
      </c>
      <c r="L50" s="244">
        <f t="shared" si="19"/>
        <v>0</v>
      </c>
      <c r="M50" s="275">
        <f t="shared" si="19"/>
        <v>0</v>
      </c>
      <c r="N50" s="244">
        <f>SUM(N51:N52)</f>
        <v>0</v>
      </c>
      <c r="O50" s="244">
        <f>SUM(O51:O52)</f>
        <v>0</v>
      </c>
      <c r="P50" s="244">
        <f>SUM(P51:P52)</f>
        <v>0</v>
      </c>
    </row>
    <row r="51" spans="1:16" s="134" customFormat="1" ht="11.25" hidden="1">
      <c r="A51" s="129"/>
      <c r="B51" s="130"/>
      <c r="C51" s="132" t="s">
        <v>239</v>
      </c>
      <c r="D51" s="133" t="s">
        <v>240</v>
      </c>
      <c r="E51" s="261">
        <v>300</v>
      </c>
      <c r="F51" s="261">
        <f>SUM(G51+M51)</f>
        <v>0</v>
      </c>
      <c r="G51" s="262">
        <v>0</v>
      </c>
      <c r="H51" s="262"/>
      <c r="I51" s="262"/>
      <c r="J51" s="262"/>
      <c r="K51" s="262"/>
      <c r="L51" s="262"/>
      <c r="M51" s="263"/>
      <c r="N51" s="261">
        <f aca="true" t="shared" si="20" ref="N51:P52">SUM(O51+U51)</f>
        <v>0</v>
      </c>
      <c r="O51" s="261">
        <f t="shared" si="20"/>
        <v>0</v>
      </c>
      <c r="P51" s="261">
        <f t="shared" si="20"/>
        <v>0</v>
      </c>
    </row>
    <row r="52" spans="1:16" s="134" customFormat="1" ht="11.25" hidden="1">
      <c r="A52" s="123"/>
      <c r="B52" s="135"/>
      <c r="C52" s="132" t="s">
        <v>241</v>
      </c>
      <c r="D52" s="133" t="s">
        <v>242</v>
      </c>
      <c r="E52" s="261">
        <v>400</v>
      </c>
      <c r="F52" s="261">
        <f>SUM(G52+M52)</f>
        <v>0</v>
      </c>
      <c r="G52" s="262">
        <v>0</v>
      </c>
      <c r="H52" s="262"/>
      <c r="I52" s="262"/>
      <c r="J52" s="262"/>
      <c r="K52" s="262"/>
      <c r="L52" s="262"/>
      <c r="M52" s="263"/>
      <c r="N52" s="261">
        <f t="shared" si="20"/>
        <v>0</v>
      </c>
      <c r="O52" s="261">
        <f t="shared" si="20"/>
        <v>0</v>
      </c>
      <c r="P52" s="261">
        <f t="shared" si="20"/>
        <v>0</v>
      </c>
    </row>
    <row r="53" spans="1:16" s="126" customFormat="1" ht="12">
      <c r="A53" s="119" t="s">
        <v>110</v>
      </c>
      <c r="B53" s="120"/>
      <c r="C53" s="120"/>
      <c r="D53" s="121" t="s">
        <v>111</v>
      </c>
      <c r="E53" s="270">
        <f aca="true" t="shared" si="21" ref="E53:M53">SUM(E54+E61+E89)</f>
        <v>981389.5100000001</v>
      </c>
      <c r="F53" s="270">
        <f>SUM(F89)</f>
        <v>1763</v>
      </c>
      <c r="G53" s="271">
        <f t="shared" si="21"/>
        <v>1125394.5</v>
      </c>
      <c r="H53" s="271">
        <f t="shared" si="21"/>
        <v>601499</v>
      </c>
      <c r="I53" s="271">
        <f t="shared" si="21"/>
        <v>110156.5</v>
      </c>
      <c r="J53" s="271">
        <f t="shared" si="21"/>
        <v>0</v>
      </c>
      <c r="K53" s="271">
        <f t="shared" si="21"/>
        <v>0</v>
      </c>
      <c r="L53" s="271">
        <f t="shared" si="21"/>
        <v>0</v>
      </c>
      <c r="M53" s="272">
        <f t="shared" si="21"/>
        <v>40000</v>
      </c>
      <c r="N53" s="270">
        <f>SUM(N89)</f>
        <v>0</v>
      </c>
      <c r="O53" s="270">
        <f>SUM(O89)</f>
        <v>56.9</v>
      </c>
      <c r="P53" s="270">
        <f>SUM(P89)</f>
        <v>1706.1</v>
      </c>
    </row>
    <row r="54" spans="1:16" s="126" customFormat="1" ht="12" hidden="1">
      <c r="A54" s="122"/>
      <c r="B54" s="80" t="s">
        <v>264</v>
      </c>
      <c r="C54" s="80"/>
      <c r="D54" s="104" t="s">
        <v>265</v>
      </c>
      <c r="E54" s="244">
        <f>SUM(E55:E60)</f>
        <v>77900</v>
      </c>
      <c r="F54" s="244">
        <f>SUM(F55:F60)</f>
        <v>73200</v>
      </c>
      <c r="G54" s="273">
        <f>SUM(G55:G60)</f>
        <v>73200</v>
      </c>
      <c r="H54" s="273">
        <f aca="true" t="shared" si="22" ref="H54:M54">SUM(H55+H56+H57+H59)</f>
        <v>0</v>
      </c>
      <c r="I54" s="273">
        <f t="shared" si="22"/>
        <v>0</v>
      </c>
      <c r="J54" s="273">
        <f t="shared" si="22"/>
        <v>0</v>
      </c>
      <c r="K54" s="273">
        <f t="shared" si="22"/>
        <v>0</v>
      </c>
      <c r="L54" s="273">
        <f t="shared" si="22"/>
        <v>0</v>
      </c>
      <c r="M54" s="274">
        <f t="shared" si="22"/>
        <v>0</v>
      </c>
      <c r="N54" s="244">
        <f>SUM(N55:N60)</f>
        <v>0</v>
      </c>
      <c r="O54" s="244">
        <f>SUM(O55:O60)</f>
        <v>0</v>
      </c>
      <c r="P54" s="244">
        <f>SUM(P55:P60)</f>
        <v>0</v>
      </c>
    </row>
    <row r="55" spans="1:16" s="134" customFormat="1" ht="22.5" hidden="1">
      <c r="A55" s="139"/>
      <c r="B55" s="140"/>
      <c r="C55" s="132" t="s">
        <v>266</v>
      </c>
      <c r="D55" s="136" t="s">
        <v>431</v>
      </c>
      <c r="E55" s="261">
        <v>72200</v>
      </c>
      <c r="F55" s="261">
        <f aca="true" t="shared" si="23" ref="F55:F60">SUM(G55+M55)</f>
        <v>67200</v>
      </c>
      <c r="G55" s="262">
        <v>67200</v>
      </c>
      <c r="H55" s="262"/>
      <c r="I55" s="262"/>
      <c r="J55" s="262"/>
      <c r="K55" s="262"/>
      <c r="L55" s="262"/>
      <c r="M55" s="263"/>
      <c r="N55" s="261">
        <f aca="true" t="shared" si="24" ref="N55:P60">SUM(O55+U55)</f>
        <v>0</v>
      </c>
      <c r="O55" s="261">
        <f t="shared" si="24"/>
        <v>0</v>
      </c>
      <c r="P55" s="261">
        <f t="shared" si="24"/>
        <v>0</v>
      </c>
    </row>
    <row r="56" spans="1:16" s="134" customFormat="1" ht="11.25" hidden="1">
      <c r="A56" s="141"/>
      <c r="B56" s="130"/>
      <c r="C56" s="132" t="s">
        <v>239</v>
      </c>
      <c r="D56" s="133" t="s">
        <v>240</v>
      </c>
      <c r="E56" s="261">
        <v>3000</v>
      </c>
      <c r="F56" s="261">
        <f t="shared" si="23"/>
        <v>1000</v>
      </c>
      <c r="G56" s="262">
        <v>1000</v>
      </c>
      <c r="H56" s="262"/>
      <c r="I56" s="262"/>
      <c r="J56" s="262"/>
      <c r="K56" s="262"/>
      <c r="L56" s="262"/>
      <c r="M56" s="263"/>
      <c r="N56" s="261">
        <f t="shared" si="24"/>
        <v>0</v>
      </c>
      <c r="O56" s="261">
        <f t="shared" si="24"/>
        <v>0</v>
      </c>
      <c r="P56" s="261">
        <f t="shared" si="24"/>
        <v>0</v>
      </c>
    </row>
    <row r="57" spans="1:16" s="134" customFormat="1" ht="11.25" hidden="1">
      <c r="A57" s="123"/>
      <c r="B57" s="296"/>
      <c r="C57" s="132" t="s">
        <v>241</v>
      </c>
      <c r="D57" s="133" t="s">
        <v>242</v>
      </c>
      <c r="E57" s="261">
        <v>1200</v>
      </c>
      <c r="F57" s="261">
        <f t="shared" si="23"/>
        <v>3500</v>
      </c>
      <c r="G57" s="262">
        <v>3500</v>
      </c>
      <c r="H57" s="262"/>
      <c r="I57" s="262"/>
      <c r="J57" s="262"/>
      <c r="K57" s="262"/>
      <c r="L57" s="262"/>
      <c r="M57" s="263"/>
      <c r="N57" s="261">
        <f t="shared" si="24"/>
        <v>0</v>
      </c>
      <c r="O57" s="261">
        <f t="shared" si="24"/>
        <v>0</v>
      </c>
      <c r="P57" s="261">
        <f t="shared" si="24"/>
        <v>0</v>
      </c>
    </row>
    <row r="58" spans="1:16" s="134" customFormat="1" ht="22.5" hidden="1">
      <c r="A58" s="129"/>
      <c r="B58" s="130"/>
      <c r="C58" s="132" t="s">
        <v>350</v>
      </c>
      <c r="D58" s="136" t="s">
        <v>357</v>
      </c>
      <c r="E58" s="261">
        <v>200</v>
      </c>
      <c r="F58" s="261">
        <f t="shared" si="23"/>
        <v>200</v>
      </c>
      <c r="G58" s="262">
        <v>200</v>
      </c>
      <c r="H58" s="262"/>
      <c r="I58" s="262"/>
      <c r="J58" s="262"/>
      <c r="K58" s="262"/>
      <c r="L58" s="262"/>
      <c r="M58" s="263"/>
      <c r="N58" s="261">
        <f t="shared" si="24"/>
        <v>0</v>
      </c>
      <c r="O58" s="261">
        <f t="shared" si="24"/>
        <v>0</v>
      </c>
      <c r="P58" s="261">
        <f t="shared" si="24"/>
        <v>0</v>
      </c>
    </row>
    <row r="59" spans="1:16" s="134" customFormat="1" ht="11.25" hidden="1">
      <c r="A59" s="141"/>
      <c r="B59" s="297"/>
      <c r="C59" s="132" t="s">
        <v>268</v>
      </c>
      <c r="D59" s="143" t="s">
        <v>269</v>
      </c>
      <c r="E59" s="261">
        <v>300</v>
      </c>
      <c r="F59" s="261">
        <f t="shared" si="23"/>
        <v>300</v>
      </c>
      <c r="G59" s="262">
        <v>300</v>
      </c>
      <c r="H59" s="262"/>
      <c r="I59" s="262"/>
      <c r="J59" s="262"/>
      <c r="K59" s="262"/>
      <c r="L59" s="262"/>
      <c r="M59" s="263"/>
      <c r="N59" s="261">
        <f t="shared" si="24"/>
        <v>0</v>
      </c>
      <c r="O59" s="261">
        <f t="shared" si="24"/>
        <v>0</v>
      </c>
      <c r="P59" s="261">
        <f t="shared" si="24"/>
        <v>0</v>
      </c>
    </row>
    <row r="60" spans="1:16" s="134" customFormat="1" ht="22.5" hidden="1">
      <c r="A60" s="129"/>
      <c r="B60" s="142"/>
      <c r="C60" s="132" t="s">
        <v>353</v>
      </c>
      <c r="D60" s="136" t="s">
        <v>361</v>
      </c>
      <c r="E60" s="261">
        <v>1000</v>
      </c>
      <c r="F60" s="261">
        <f t="shared" si="23"/>
        <v>1000</v>
      </c>
      <c r="G60" s="262">
        <v>1000</v>
      </c>
      <c r="H60" s="262"/>
      <c r="I60" s="262"/>
      <c r="J60" s="262"/>
      <c r="K60" s="262"/>
      <c r="L60" s="262"/>
      <c r="M60" s="263"/>
      <c r="N60" s="261">
        <f t="shared" si="24"/>
        <v>0</v>
      </c>
      <c r="O60" s="261">
        <f t="shared" si="24"/>
        <v>0</v>
      </c>
      <c r="P60" s="261">
        <f t="shared" si="24"/>
        <v>0</v>
      </c>
    </row>
    <row r="61" spans="1:16" s="144" customFormat="1" ht="22.5" hidden="1">
      <c r="A61" s="328"/>
      <c r="B61" s="334" t="s">
        <v>116</v>
      </c>
      <c r="C61" s="334"/>
      <c r="D61" s="336" t="s">
        <v>270</v>
      </c>
      <c r="E61" s="331">
        <f aca="true" t="shared" si="25" ref="E61:M61">SUM(E62:E88)</f>
        <v>770231.5100000001</v>
      </c>
      <c r="F61" s="331">
        <f>SUM(F64+F79)</f>
        <v>40178</v>
      </c>
      <c r="G61" s="332">
        <f t="shared" si="25"/>
        <v>898661</v>
      </c>
      <c r="H61" s="332">
        <f t="shared" si="25"/>
        <v>541076</v>
      </c>
      <c r="I61" s="332">
        <f t="shared" si="25"/>
        <v>100979</v>
      </c>
      <c r="J61" s="332">
        <f t="shared" si="25"/>
        <v>0</v>
      </c>
      <c r="K61" s="332">
        <f t="shared" si="25"/>
        <v>0</v>
      </c>
      <c r="L61" s="332">
        <f t="shared" si="25"/>
        <v>0</v>
      </c>
      <c r="M61" s="333">
        <f t="shared" si="25"/>
        <v>40000</v>
      </c>
      <c r="N61" s="331">
        <f>SUM(N64+N79)</f>
        <v>1363</v>
      </c>
      <c r="O61" s="331">
        <f>SUM(O64+O79)</f>
        <v>0</v>
      </c>
      <c r="P61" s="331">
        <f>SUM(P64+P79)</f>
        <v>41541</v>
      </c>
    </row>
    <row r="62" spans="1:16" s="134" customFormat="1" ht="22.5" hidden="1">
      <c r="A62" s="129"/>
      <c r="B62" s="128"/>
      <c r="C62" s="132" t="s">
        <v>245</v>
      </c>
      <c r="D62" s="136" t="s">
        <v>246</v>
      </c>
      <c r="E62" s="261">
        <v>2020.9</v>
      </c>
      <c r="F62" s="261">
        <f aca="true" t="shared" si="26" ref="F62:F87">SUM(G62+M62)</f>
        <v>500</v>
      </c>
      <c r="G62" s="262">
        <v>500</v>
      </c>
      <c r="H62" s="262"/>
      <c r="I62" s="262"/>
      <c r="J62" s="262"/>
      <c r="K62" s="262"/>
      <c r="L62" s="262"/>
      <c r="M62" s="263"/>
      <c r="N62" s="261">
        <f aca="true" t="shared" si="27" ref="N62:P87">SUM(O62+U62)</f>
        <v>0</v>
      </c>
      <c r="O62" s="261">
        <f t="shared" si="27"/>
        <v>0</v>
      </c>
      <c r="P62" s="261">
        <f t="shared" si="27"/>
        <v>0</v>
      </c>
    </row>
    <row r="63" spans="1:16" s="134" customFormat="1" ht="11.25" hidden="1">
      <c r="A63" s="129"/>
      <c r="B63" s="130"/>
      <c r="C63" s="132" t="s">
        <v>247</v>
      </c>
      <c r="D63" s="133" t="s">
        <v>248</v>
      </c>
      <c r="E63" s="261">
        <v>409523</v>
      </c>
      <c r="F63" s="261">
        <f t="shared" si="26"/>
        <v>494398</v>
      </c>
      <c r="G63" s="262">
        <f>SUM(H63)</f>
        <v>494398</v>
      </c>
      <c r="H63" s="262">
        <v>494398</v>
      </c>
      <c r="I63" s="262"/>
      <c r="J63" s="262"/>
      <c r="K63" s="262"/>
      <c r="L63" s="262"/>
      <c r="M63" s="263"/>
      <c r="N63" s="261">
        <f t="shared" si="27"/>
        <v>0</v>
      </c>
      <c r="O63" s="261">
        <f t="shared" si="27"/>
        <v>0</v>
      </c>
      <c r="P63" s="261">
        <f t="shared" si="27"/>
        <v>0</v>
      </c>
    </row>
    <row r="64" spans="1:16" s="134" customFormat="1" ht="11.25" hidden="1">
      <c r="A64" s="129"/>
      <c r="B64" s="130"/>
      <c r="C64" s="132" t="s">
        <v>249</v>
      </c>
      <c r="D64" s="133" t="s">
        <v>250</v>
      </c>
      <c r="E64" s="261">
        <v>39496</v>
      </c>
      <c r="F64" s="261">
        <f t="shared" si="26"/>
        <v>37678</v>
      </c>
      <c r="G64" s="262">
        <f>SUM(H64)</f>
        <v>37678</v>
      </c>
      <c r="H64" s="262">
        <v>37678</v>
      </c>
      <c r="I64" s="262"/>
      <c r="J64" s="262"/>
      <c r="K64" s="262"/>
      <c r="L64" s="262"/>
      <c r="M64" s="263"/>
      <c r="N64" s="261">
        <v>695</v>
      </c>
      <c r="O64" s="261"/>
      <c r="P64" s="261">
        <f>SUM(F64+N64)</f>
        <v>38373</v>
      </c>
    </row>
    <row r="65" spans="1:16" s="134" customFormat="1" ht="11.25" hidden="1">
      <c r="A65" s="129"/>
      <c r="B65" s="130"/>
      <c r="C65" s="132" t="s">
        <v>251</v>
      </c>
      <c r="D65" s="133" t="s">
        <v>252</v>
      </c>
      <c r="E65" s="261">
        <v>75282</v>
      </c>
      <c r="F65" s="261">
        <f t="shared" si="26"/>
        <v>88382</v>
      </c>
      <c r="G65" s="262">
        <f>SUM(I65)</f>
        <v>88382</v>
      </c>
      <c r="H65" s="262"/>
      <c r="I65" s="262">
        <v>88382</v>
      </c>
      <c r="J65" s="262"/>
      <c r="K65" s="262"/>
      <c r="L65" s="262"/>
      <c r="M65" s="263"/>
      <c r="N65" s="261">
        <f t="shared" si="27"/>
        <v>0</v>
      </c>
      <c r="O65" s="261">
        <f t="shared" si="27"/>
        <v>0</v>
      </c>
      <c r="P65" s="261">
        <f t="shared" si="27"/>
        <v>0</v>
      </c>
    </row>
    <row r="66" spans="1:16" s="134" customFormat="1" ht="11.25" hidden="1">
      <c r="A66" s="129"/>
      <c r="B66" s="130"/>
      <c r="C66" s="132" t="s">
        <v>253</v>
      </c>
      <c r="D66" s="133" t="s">
        <v>254</v>
      </c>
      <c r="E66" s="261">
        <v>10812</v>
      </c>
      <c r="F66" s="261">
        <f t="shared" si="26"/>
        <v>12597</v>
      </c>
      <c r="G66" s="262">
        <f>SUM(I66)</f>
        <v>12597</v>
      </c>
      <c r="H66" s="262"/>
      <c r="I66" s="262">
        <v>12597</v>
      </c>
      <c r="J66" s="262"/>
      <c r="K66" s="262"/>
      <c r="L66" s="262"/>
      <c r="M66" s="263"/>
      <c r="N66" s="261">
        <f t="shared" si="27"/>
        <v>0</v>
      </c>
      <c r="O66" s="261">
        <f t="shared" si="27"/>
        <v>0</v>
      </c>
      <c r="P66" s="261">
        <f t="shared" si="27"/>
        <v>0</v>
      </c>
    </row>
    <row r="67" spans="1:16" s="134" customFormat="1" ht="11.25" hidden="1">
      <c r="A67" s="129"/>
      <c r="B67" s="130"/>
      <c r="C67" s="132" t="s">
        <v>271</v>
      </c>
      <c r="D67" s="133" t="s">
        <v>272</v>
      </c>
      <c r="E67" s="261">
        <v>7000</v>
      </c>
      <c r="F67" s="261">
        <f t="shared" si="26"/>
        <v>9000</v>
      </c>
      <c r="G67" s="262">
        <f>SUM(H67)</f>
        <v>9000</v>
      </c>
      <c r="H67" s="262">
        <v>9000</v>
      </c>
      <c r="I67" s="262"/>
      <c r="J67" s="262"/>
      <c r="K67" s="262"/>
      <c r="L67" s="262"/>
      <c r="M67" s="263"/>
      <c r="N67" s="261">
        <f t="shared" si="27"/>
        <v>0</v>
      </c>
      <c r="O67" s="261">
        <f t="shared" si="27"/>
        <v>0</v>
      </c>
      <c r="P67" s="261">
        <f t="shared" si="27"/>
        <v>0</v>
      </c>
    </row>
    <row r="68" spans="1:16" s="134" customFormat="1" ht="11.25" hidden="1">
      <c r="A68" s="129"/>
      <c r="B68" s="130"/>
      <c r="C68" s="132" t="s">
        <v>239</v>
      </c>
      <c r="D68" s="133" t="s">
        <v>240</v>
      </c>
      <c r="E68" s="261">
        <v>46455</v>
      </c>
      <c r="F68" s="261">
        <f t="shared" si="26"/>
        <v>56533</v>
      </c>
      <c r="G68" s="262">
        <v>56533</v>
      </c>
      <c r="H68" s="262"/>
      <c r="I68" s="262"/>
      <c r="J68" s="262"/>
      <c r="K68" s="262"/>
      <c r="L68" s="262"/>
      <c r="M68" s="263"/>
      <c r="N68" s="261">
        <f t="shared" si="27"/>
        <v>0</v>
      </c>
      <c r="O68" s="261">
        <f t="shared" si="27"/>
        <v>0</v>
      </c>
      <c r="P68" s="261">
        <f t="shared" si="27"/>
        <v>0</v>
      </c>
    </row>
    <row r="69" spans="1:16" s="134" customFormat="1" ht="11.25" hidden="1">
      <c r="A69" s="129"/>
      <c r="B69" s="130"/>
      <c r="C69" s="132" t="s">
        <v>273</v>
      </c>
      <c r="D69" s="133" t="s">
        <v>274</v>
      </c>
      <c r="E69" s="261">
        <v>10300</v>
      </c>
      <c r="F69" s="261">
        <f t="shared" si="26"/>
        <v>9500</v>
      </c>
      <c r="G69" s="262">
        <v>9500</v>
      </c>
      <c r="H69" s="262"/>
      <c r="I69" s="262"/>
      <c r="J69" s="262"/>
      <c r="K69" s="262"/>
      <c r="L69" s="262"/>
      <c r="M69" s="263"/>
      <c r="N69" s="261">
        <f t="shared" si="27"/>
        <v>0</v>
      </c>
      <c r="O69" s="261">
        <f t="shared" si="27"/>
        <v>0</v>
      </c>
      <c r="P69" s="261">
        <f t="shared" si="27"/>
        <v>0</v>
      </c>
    </row>
    <row r="70" spans="1:16" s="134" customFormat="1" ht="11.25" hidden="1">
      <c r="A70" s="129"/>
      <c r="B70" s="130"/>
      <c r="C70" s="132" t="s">
        <v>260</v>
      </c>
      <c r="D70" s="133" t="s">
        <v>261</v>
      </c>
      <c r="E70" s="261">
        <v>8085.06</v>
      </c>
      <c r="F70" s="261">
        <f t="shared" si="26"/>
        <v>30000</v>
      </c>
      <c r="G70" s="262">
        <v>30000</v>
      </c>
      <c r="H70" s="262"/>
      <c r="I70" s="262"/>
      <c r="J70" s="262"/>
      <c r="K70" s="262"/>
      <c r="L70" s="262"/>
      <c r="M70" s="263"/>
      <c r="N70" s="261">
        <f t="shared" si="27"/>
        <v>0</v>
      </c>
      <c r="O70" s="261">
        <f t="shared" si="27"/>
        <v>0</v>
      </c>
      <c r="P70" s="261">
        <f t="shared" si="27"/>
        <v>0</v>
      </c>
    </row>
    <row r="71" spans="1:16" s="134" customFormat="1" ht="11.25" hidden="1">
      <c r="A71" s="129"/>
      <c r="B71" s="130"/>
      <c r="C71" s="132" t="s">
        <v>432</v>
      </c>
      <c r="D71" s="133" t="s">
        <v>433</v>
      </c>
      <c r="E71" s="261">
        <v>0</v>
      </c>
      <c r="F71" s="261">
        <f t="shared" si="26"/>
        <v>150</v>
      </c>
      <c r="G71" s="262">
        <v>150</v>
      </c>
      <c r="H71" s="262"/>
      <c r="I71" s="262"/>
      <c r="J71" s="262"/>
      <c r="K71" s="262"/>
      <c r="L71" s="262"/>
      <c r="M71" s="263"/>
      <c r="N71" s="261">
        <f t="shared" si="27"/>
        <v>0</v>
      </c>
      <c r="O71" s="261">
        <f t="shared" si="27"/>
        <v>0</v>
      </c>
      <c r="P71" s="261">
        <f t="shared" si="27"/>
        <v>0</v>
      </c>
    </row>
    <row r="72" spans="1:16" s="134" customFormat="1" ht="11.25" hidden="1">
      <c r="A72" s="129"/>
      <c r="B72" s="130"/>
      <c r="C72" s="132" t="s">
        <v>241</v>
      </c>
      <c r="D72" s="133" t="s">
        <v>242</v>
      </c>
      <c r="E72" s="261">
        <v>94644</v>
      </c>
      <c r="F72" s="261">
        <f t="shared" si="26"/>
        <v>101073</v>
      </c>
      <c r="G72" s="262">
        <v>101073</v>
      </c>
      <c r="H72" s="262"/>
      <c r="I72" s="262"/>
      <c r="J72" s="262"/>
      <c r="K72" s="262"/>
      <c r="L72" s="262"/>
      <c r="M72" s="263"/>
      <c r="N72" s="261">
        <f t="shared" si="27"/>
        <v>0</v>
      </c>
      <c r="O72" s="261">
        <f t="shared" si="27"/>
        <v>0</v>
      </c>
      <c r="P72" s="261">
        <f t="shared" si="27"/>
        <v>0</v>
      </c>
    </row>
    <row r="73" spans="1:16" s="134" customFormat="1" ht="11.25" hidden="1">
      <c r="A73" s="129"/>
      <c r="B73" s="130"/>
      <c r="C73" s="132" t="s">
        <v>348</v>
      </c>
      <c r="D73" s="133" t="s">
        <v>242</v>
      </c>
      <c r="E73" s="261">
        <v>1264</v>
      </c>
      <c r="F73" s="261">
        <f t="shared" si="26"/>
        <v>0</v>
      </c>
      <c r="G73" s="262">
        <v>0</v>
      </c>
      <c r="H73" s="262"/>
      <c r="I73" s="262"/>
      <c r="J73" s="262"/>
      <c r="K73" s="262"/>
      <c r="L73" s="262"/>
      <c r="M73" s="263"/>
      <c r="N73" s="261">
        <f t="shared" si="27"/>
        <v>0</v>
      </c>
      <c r="O73" s="261">
        <f t="shared" si="27"/>
        <v>0</v>
      </c>
      <c r="P73" s="261">
        <f t="shared" si="27"/>
        <v>0</v>
      </c>
    </row>
    <row r="74" spans="1:16" s="134" customFormat="1" ht="11.25" hidden="1">
      <c r="A74" s="129"/>
      <c r="B74" s="130"/>
      <c r="C74" s="132" t="s">
        <v>275</v>
      </c>
      <c r="D74" s="133" t="s">
        <v>276</v>
      </c>
      <c r="E74" s="261">
        <v>1500</v>
      </c>
      <c r="F74" s="261">
        <f t="shared" si="26"/>
        <v>1500</v>
      </c>
      <c r="G74" s="262">
        <v>1500</v>
      </c>
      <c r="H74" s="262"/>
      <c r="I74" s="262"/>
      <c r="J74" s="262"/>
      <c r="K74" s="262"/>
      <c r="L74" s="262"/>
      <c r="M74" s="263"/>
      <c r="N74" s="261">
        <f t="shared" si="27"/>
        <v>0</v>
      </c>
      <c r="O74" s="261">
        <f t="shared" si="27"/>
        <v>0</v>
      </c>
      <c r="P74" s="261">
        <f t="shared" si="27"/>
        <v>0</v>
      </c>
    </row>
    <row r="75" spans="1:16" s="134" customFormat="1" ht="22.5" hidden="1">
      <c r="A75" s="129"/>
      <c r="B75" s="130"/>
      <c r="C75" s="132" t="s">
        <v>349</v>
      </c>
      <c r="D75" s="136" t="s">
        <v>356</v>
      </c>
      <c r="E75" s="261">
        <v>1360</v>
      </c>
      <c r="F75" s="261">
        <f t="shared" si="26"/>
        <v>1360</v>
      </c>
      <c r="G75" s="262">
        <v>1360</v>
      </c>
      <c r="H75" s="262"/>
      <c r="I75" s="262"/>
      <c r="J75" s="262"/>
      <c r="K75" s="262"/>
      <c r="L75" s="262"/>
      <c r="M75" s="263"/>
      <c r="N75" s="261">
        <f t="shared" si="27"/>
        <v>0</v>
      </c>
      <c r="O75" s="261">
        <f t="shared" si="27"/>
        <v>0</v>
      </c>
      <c r="P75" s="261">
        <f t="shared" si="27"/>
        <v>0</v>
      </c>
    </row>
    <row r="76" spans="1:16" s="134" customFormat="1" ht="22.5" hidden="1">
      <c r="A76" s="129"/>
      <c r="B76" s="130"/>
      <c r="C76" s="132" t="s">
        <v>350</v>
      </c>
      <c r="D76" s="136" t="s">
        <v>357</v>
      </c>
      <c r="E76" s="261">
        <v>7230</v>
      </c>
      <c r="F76" s="261">
        <f t="shared" si="26"/>
        <v>7000</v>
      </c>
      <c r="G76" s="262">
        <v>7000</v>
      </c>
      <c r="H76" s="262"/>
      <c r="I76" s="262"/>
      <c r="J76" s="262"/>
      <c r="K76" s="262"/>
      <c r="L76" s="262"/>
      <c r="M76" s="263"/>
      <c r="N76" s="261">
        <f t="shared" si="27"/>
        <v>0</v>
      </c>
      <c r="O76" s="261">
        <f t="shared" si="27"/>
        <v>0</v>
      </c>
      <c r="P76" s="261">
        <f t="shared" si="27"/>
        <v>0</v>
      </c>
    </row>
    <row r="77" spans="1:16" s="134" customFormat="1" ht="11.25" hidden="1">
      <c r="A77" s="129"/>
      <c r="B77" s="130"/>
      <c r="C77" s="132" t="s">
        <v>351</v>
      </c>
      <c r="D77" s="133" t="s">
        <v>358</v>
      </c>
      <c r="E77" s="261">
        <v>500</v>
      </c>
      <c r="F77" s="261">
        <f t="shared" si="26"/>
        <v>500</v>
      </c>
      <c r="G77" s="262">
        <v>500</v>
      </c>
      <c r="H77" s="262"/>
      <c r="I77" s="262"/>
      <c r="J77" s="262"/>
      <c r="K77" s="262"/>
      <c r="L77" s="262"/>
      <c r="M77" s="263"/>
      <c r="N77" s="261">
        <f t="shared" si="27"/>
        <v>0</v>
      </c>
      <c r="O77" s="261">
        <f t="shared" si="27"/>
        <v>0</v>
      </c>
      <c r="P77" s="261">
        <f t="shared" si="27"/>
        <v>0</v>
      </c>
    </row>
    <row r="78" spans="1:16" s="134" customFormat="1" ht="11.25" hidden="1">
      <c r="A78" s="129"/>
      <c r="B78" s="130"/>
      <c r="C78" s="132" t="s">
        <v>268</v>
      </c>
      <c r="D78" s="133" t="s">
        <v>269</v>
      </c>
      <c r="E78" s="261">
        <v>4500</v>
      </c>
      <c r="F78" s="261">
        <f t="shared" si="26"/>
        <v>4500</v>
      </c>
      <c r="G78" s="262">
        <v>4500</v>
      </c>
      <c r="H78" s="262"/>
      <c r="I78" s="262"/>
      <c r="J78" s="262"/>
      <c r="K78" s="262"/>
      <c r="L78" s="262"/>
      <c r="M78" s="263"/>
      <c r="N78" s="261">
        <f t="shared" si="27"/>
        <v>0</v>
      </c>
      <c r="O78" s="261">
        <f t="shared" si="27"/>
        <v>0</v>
      </c>
      <c r="P78" s="261">
        <f t="shared" si="27"/>
        <v>0</v>
      </c>
    </row>
    <row r="79" spans="1:16" s="134" customFormat="1" ht="11.25" hidden="1">
      <c r="A79" s="129"/>
      <c r="B79" s="130"/>
      <c r="C79" s="132" t="s">
        <v>277</v>
      </c>
      <c r="D79" s="133" t="s">
        <v>278</v>
      </c>
      <c r="E79" s="261">
        <v>2381</v>
      </c>
      <c r="F79" s="261">
        <f t="shared" si="26"/>
        <v>2500</v>
      </c>
      <c r="G79" s="262">
        <v>2500</v>
      </c>
      <c r="H79" s="262"/>
      <c r="I79" s="262"/>
      <c r="J79" s="262"/>
      <c r="K79" s="262"/>
      <c r="L79" s="262"/>
      <c r="M79" s="263"/>
      <c r="N79" s="261">
        <v>668</v>
      </c>
      <c r="O79" s="261"/>
      <c r="P79" s="261">
        <f>SUM(F79+N79)</f>
        <v>3168</v>
      </c>
    </row>
    <row r="80" spans="1:16" s="134" customFormat="1" ht="22.5" hidden="1">
      <c r="A80" s="129"/>
      <c r="B80" s="130"/>
      <c r="C80" s="132" t="s">
        <v>255</v>
      </c>
      <c r="D80" s="136" t="s">
        <v>256</v>
      </c>
      <c r="E80" s="261">
        <v>13364</v>
      </c>
      <c r="F80" s="261">
        <f t="shared" si="26"/>
        <v>13940</v>
      </c>
      <c r="G80" s="262">
        <v>13940</v>
      </c>
      <c r="H80" s="262"/>
      <c r="I80" s="262"/>
      <c r="J80" s="262"/>
      <c r="K80" s="262"/>
      <c r="L80" s="262"/>
      <c r="M80" s="263"/>
      <c r="N80" s="261">
        <f t="shared" si="27"/>
        <v>0</v>
      </c>
      <c r="O80" s="261">
        <f t="shared" si="27"/>
        <v>0</v>
      </c>
      <c r="P80" s="261">
        <f t="shared" si="27"/>
        <v>0</v>
      </c>
    </row>
    <row r="81" spans="1:16" s="134" customFormat="1" ht="11.25" hidden="1">
      <c r="A81" s="137"/>
      <c r="B81" s="138"/>
      <c r="C81" s="132" t="s">
        <v>262</v>
      </c>
      <c r="D81" s="133" t="s">
        <v>263</v>
      </c>
      <c r="E81" s="261">
        <v>43</v>
      </c>
      <c r="F81" s="261">
        <f t="shared" si="26"/>
        <v>50</v>
      </c>
      <c r="G81" s="262">
        <v>50</v>
      </c>
      <c r="H81" s="262"/>
      <c r="I81" s="262"/>
      <c r="J81" s="262"/>
      <c r="K81" s="262"/>
      <c r="L81" s="262"/>
      <c r="M81" s="263"/>
      <c r="N81" s="261">
        <f t="shared" si="27"/>
        <v>0</v>
      </c>
      <c r="O81" s="261">
        <f t="shared" si="27"/>
        <v>0</v>
      </c>
      <c r="P81" s="261">
        <f t="shared" si="27"/>
        <v>0</v>
      </c>
    </row>
    <row r="82" spans="1:16" s="134" customFormat="1" ht="11.25" hidden="1">
      <c r="A82" s="137"/>
      <c r="B82" s="138"/>
      <c r="C82" s="132" t="s">
        <v>294</v>
      </c>
      <c r="D82" s="133" t="s">
        <v>295</v>
      </c>
      <c r="E82" s="261">
        <v>3.55</v>
      </c>
      <c r="F82" s="261">
        <f t="shared" si="26"/>
        <v>0</v>
      </c>
      <c r="G82" s="262">
        <v>0</v>
      </c>
      <c r="H82" s="262"/>
      <c r="I82" s="262"/>
      <c r="J82" s="262"/>
      <c r="K82" s="262"/>
      <c r="L82" s="262"/>
      <c r="M82" s="263"/>
      <c r="N82" s="261">
        <f t="shared" si="27"/>
        <v>0</v>
      </c>
      <c r="O82" s="261">
        <f t="shared" si="27"/>
        <v>0</v>
      </c>
      <c r="P82" s="261">
        <f t="shared" si="27"/>
        <v>0</v>
      </c>
    </row>
    <row r="83" spans="1:16" s="134" customFormat="1" ht="22.5" hidden="1">
      <c r="A83" s="137"/>
      <c r="B83" s="138"/>
      <c r="C83" s="132" t="s">
        <v>327</v>
      </c>
      <c r="D83" s="136" t="s">
        <v>328</v>
      </c>
      <c r="E83" s="261">
        <v>1500</v>
      </c>
      <c r="F83" s="261">
        <f t="shared" si="26"/>
        <v>1000</v>
      </c>
      <c r="G83" s="262">
        <v>1000</v>
      </c>
      <c r="H83" s="262"/>
      <c r="I83" s="262"/>
      <c r="J83" s="262"/>
      <c r="K83" s="262"/>
      <c r="L83" s="262"/>
      <c r="M83" s="263"/>
      <c r="N83" s="261">
        <f t="shared" si="27"/>
        <v>0</v>
      </c>
      <c r="O83" s="261">
        <f t="shared" si="27"/>
        <v>0</v>
      </c>
      <c r="P83" s="261">
        <f t="shared" si="27"/>
        <v>0</v>
      </c>
    </row>
    <row r="84" spans="1:16" s="134" customFormat="1" ht="22.5" hidden="1">
      <c r="A84" s="129"/>
      <c r="B84" s="130"/>
      <c r="C84" s="132" t="s">
        <v>352</v>
      </c>
      <c r="D84" s="136" t="s">
        <v>359</v>
      </c>
      <c r="E84" s="261">
        <v>9000</v>
      </c>
      <c r="F84" s="261">
        <f t="shared" si="26"/>
        <v>9000</v>
      </c>
      <c r="G84" s="262">
        <v>9000</v>
      </c>
      <c r="H84" s="262"/>
      <c r="I84" s="262"/>
      <c r="J84" s="262"/>
      <c r="K84" s="262"/>
      <c r="L84" s="262"/>
      <c r="M84" s="263"/>
      <c r="N84" s="261">
        <f t="shared" si="27"/>
        <v>0</v>
      </c>
      <c r="O84" s="261">
        <f t="shared" si="27"/>
        <v>0</v>
      </c>
      <c r="P84" s="261">
        <f t="shared" si="27"/>
        <v>0</v>
      </c>
    </row>
    <row r="85" spans="1:16" s="134" customFormat="1" ht="22.5" hidden="1">
      <c r="A85" s="129"/>
      <c r="B85" s="130"/>
      <c r="C85" s="132" t="s">
        <v>353</v>
      </c>
      <c r="D85" s="136" t="s">
        <v>361</v>
      </c>
      <c r="E85" s="261">
        <v>2500</v>
      </c>
      <c r="F85" s="261">
        <f t="shared" si="26"/>
        <v>2500</v>
      </c>
      <c r="G85" s="262">
        <v>2500</v>
      </c>
      <c r="H85" s="262"/>
      <c r="I85" s="262"/>
      <c r="J85" s="262"/>
      <c r="K85" s="262"/>
      <c r="L85" s="262"/>
      <c r="M85" s="263"/>
      <c r="N85" s="261">
        <f t="shared" si="27"/>
        <v>0</v>
      </c>
      <c r="O85" s="261">
        <f t="shared" si="27"/>
        <v>0</v>
      </c>
      <c r="P85" s="261">
        <f t="shared" si="27"/>
        <v>0</v>
      </c>
    </row>
    <row r="86" spans="1:16" s="134" customFormat="1" ht="22.5" hidden="1">
      <c r="A86" s="129"/>
      <c r="B86" s="130"/>
      <c r="C86" s="132" t="s">
        <v>354</v>
      </c>
      <c r="D86" s="136" t="s">
        <v>360</v>
      </c>
      <c r="E86" s="261">
        <v>8468</v>
      </c>
      <c r="F86" s="261">
        <f t="shared" si="26"/>
        <v>15000</v>
      </c>
      <c r="G86" s="262">
        <v>15000</v>
      </c>
      <c r="H86" s="262"/>
      <c r="I86" s="262"/>
      <c r="J86" s="262"/>
      <c r="K86" s="262"/>
      <c r="L86" s="262"/>
      <c r="M86" s="263"/>
      <c r="N86" s="261">
        <f t="shared" si="27"/>
        <v>0</v>
      </c>
      <c r="O86" s="261">
        <f t="shared" si="27"/>
        <v>0</v>
      </c>
      <c r="P86" s="261">
        <f t="shared" si="27"/>
        <v>0</v>
      </c>
    </row>
    <row r="87" spans="1:16" s="134" customFormat="1" ht="22.5" hidden="1">
      <c r="A87" s="137"/>
      <c r="B87" s="124"/>
      <c r="C87" s="132" t="s">
        <v>257</v>
      </c>
      <c r="D87" s="136" t="s">
        <v>258</v>
      </c>
      <c r="E87" s="261">
        <v>0</v>
      </c>
      <c r="F87" s="261">
        <f t="shared" si="26"/>
        <v>40000</v>
      </c>
      <c r="G87" s="262"/>
      <c r="H87" s="262"/>
      <c r="I87" s="262"/>
      <c r="J87" s="262"/>
      <c r="K87" s="262"/>
      <c r="L87" s="262"/>
      <c r="M87" s="263">
        <v>40000</v>
      </c>
      <c r="N87" s="261">
        <f t="shared" si="27"/>
        <v>0</v>
      </c>
      <c r="O87" s="261">
        <f t="shared" si="27"/>
        <v>0</v>
      </c>
      <c r="P87" s="261">
        <f t="shared" si="27"/>
        <v>0</v>
      </c>
    </row>
    <row r="88" spans="1:16" s="134" customFormat="1" ht="56.25" hidden="1">
      <c r="A88" s="137"/>
      <c r="B88" s="124"/>
      <c r="C88" s="132" t="s">
        <v>279</v>
      </c>
      <c r="D88" s="136" t="s">
        <v>280</v>
      </c>
      <c r="E88" s="261">
        <v>13000</v>
      </c>
      <c r="F88" s="261">
        <v>0</v>
      </c>
      <c r="G88" s="262"/>
      <c r="H88" s="262"/>
      <c r="I88" s="262"/>
      <c r="J88" s="262"/>
      <c r="K88" s="262"/>
      <c r="L88" s="262"/>
      <c r="M88" s="263">
        <v>0</v>
      </c>
      <c r="N88" s="261">
        <v>0</v>
      </c>
      <c r="O88" s="261">
        <v>0</v>
      </c>
      <c r="P88" s="261">
        <v>0</v>
      </c>
    </row>
    <row r="89" spans="1:16" s="144" customFormat="1" ht="11.25">
      <c r="A89" s="328"/>
      <c r="B89" s="334" t="s">
        <v>124</v>
      </c>
      <c r="C89" s="334"/>
      <c r="D89" s="335" t="s">
        <v>125</v>
      </c>
      <c r="E89" s="331">
        <f>SUM(E90:E107)</f>
        <v>133258</v>
      </c>
      <c r="F89" s="331">
        <f>SUM(F90)</f>
        <v>1763</v>
      </c>
      <c r="G89" s="332">
        <f>SUM(G90:G107)</f>
        <v>153533.5</v>
      </c>
      <c r="H89" s="332">
        <f aca="true" t="shared" si="28" ref="H89:M89">SUM(H90:H106)</f>
        <v>60423</v>
      </c>
      <c r="I89" s="332">
        <f t="shared" si="28"/>
        <v>9177.5</v>
      </c>
      <c r="J89" s="332">
        <f t="shared" si="28"/>
        <v>0</v>
      </c>
      <c r="K89" s="332">
        <f t="shared" si="28"/>
        <v>0</v>
      </c>
      <c r="L89" s="332">
        <f t="shared" si="28"/>
        <v>0</v>
      </c>
      <c r="M89" s="333">
        <f t="shared" si="28"/>
        <v>0</v>
      </c>
      <c r="N89" s="331">
        <f>SUM(N90)</f>
        <v>0</v>
      </c>
      <c r="O89" s="331">
        <f>SUM(O90)</f>
        <v>56.9</v>
      </c>
      <c r="P89" s="331">
        <f>SUM(P90)</f>
        <v>1706.1</v>
      </c>
    </row>
    <row r="90" spans="1:16" s="144" customFormat="1" ht="45">
      <c r="A90" s="127"/>
      <c r="B90" s="109"/>
      <c r="C90" s="50" t="s">
        <v>281</v>
      </c>
      <c r="D90" s="110" t="s">
        <v>282</v>
      </c>
      <c r="E90" s="276">
        <v>1577.94</v>
      </c>
      <c r="F90" s="261">
        <f aca="true" t="shared" si="29" ref="F90:F103">SUM(G90+M90)</f>
        <v>1763</v>
      </c>
      <c r="G90" s="277">
        <v>1763</v>
      </c>
      <c r="H90" s="277"/>
      <c r="I90" s="277"/>
      <c r="J90" s="277"/>
      <c r="K90" s="277"/>
      <c r="L90" s="277"/>
      <c r="M90" s="278"/>
      <c r="N90" s="261"/>
      <c r="O90" s="261">
        <v>56.9</v>
      </c>
      <c r="P90" s="261">
        <f>SUM(F90-O90)</f>
        <v>1706.1</v>
      </c>
    </row>
    <row r="91" spans="1:16" s="144" customFormat="1" ht="22.5" hidden="1">
      <c r="A91" s="127"/>
      <c r="B91" s="111"/>
      <c r="C91" s="50" t="s">
        <v>245</v>
      </c>
      <c r="D91" s="106" t="s">
        <v>246</v>
      </c>
      <c r="E91" s="276">
        <v>770</v>
      </c>
      <c r="F91" s="261">
        <f t="shared" si="29"/>
        <v>830</v>
      </c>
      <c r="G91" s="277">
        <v>830</v>
      </c>
      <c r="H91" s="277"/>
      <c r="I91" s="277"/>
      <c r="J91" s="277"/>
      <c r="K91" s="277"/>
      <c r="L91" s="277"/>
      <c r="M91" s="278"/>
      <c r="N91" s="261">
        <f aca="true" t="shared" si="30" ref="N91:P102">SUM(O91+U91)</f>
        <v>0</v>
      </c>
      <c r="O91" s="261">
        <f t="shared" si="30"/>
        <v>0</v>
      </c>
      <c r="P91" s="261">
        <f t="shared" si="30"/>
        <v>0</v>
      </c>
    </row>
    <row r="92" spans="1:16" s="134" customFormat="1" ht="22.5" hidden="1">
      <c r="A92" s="139"/>
      <c r="B92" s="124"/>
      <c r="C92" s="132" t="s">
        <v>266</v>
      </c>
      <c r="D92" s="136" t="s">
        <v>430</v>
      </c>
      <c r="E92" s="261">
        <v>0</v>
      </c>
      <c r="F92" s="261">
        <f t="shared" si="29"/>
        <v>7000</v>
      </c>
      <c r="G92" s="262">
        <v>7000</v>
      </c>
      <c r="H92" s="262"/>
      <c r="I92" s="262"/>
      <c r="J92" s="262"/>
      <c r="K92" s="262"/>
      <c r="L92" s="262"/>
      <c r="M92" s="263"/>
      <c r="N92" s="261">
        <f t="shared" si="30"/>
        <v>0</v>
      </c>
      <c r="O92" s="261">
        <f t="shared" si="30"/>
        <v>0</v>
      </c>
      <c r="P92" s="261">
        <f t="shared" si="30"/>
        <v>0</v>
      </c>
    </row>
    <row r="93" spans="1:16" s="144" customFormat="1" ht="11.25" hidden="1">
      <c r="A93" s="145"/>
      <c r="B93" s="146"/>
      <c r="C93" s="40" t="s">
        <v>247</v>
      </c>
      <c r="D93" s="105" t="s">
        <v>248</v>
      </c>
      <c r="E93" s="261">
        <v>20231</v>
      </c>
      <c r="F93" s="261">
        <f t="shared" si="29"/>
        <v>19333</v>
      </c>
      <c r="G93" s="277">
        <f>SUM(H93)</f>
        <v>19333</v>
      </c>
      <c r="H93" s="277">
        <v>19333</v>
      </c>
      <c r="I93" s="277"/>
      <c r="J93" s="277"/>
      <c r="K93" s="277"/>
      <c r="L93" s="277"/>
      <c r="M93" s="278"/>
      <c r="N93" s="261">
        <f t="shared" si="30"/>
        <v>0</v>
      </c>
      <c r="O93" s="261">
        <f t="shared" si="30"/>
        <v>0</v>
      </c>
      <c r="P93" s="261">
        <f t="shared" si="30"/>
        <v>0</v>
      </c>
    </row>
    <row r="94" spans="1:16" s="144" customFormat="1" ht="11.25" hidden="1">
      <c r="A94" s="145"/>
      <c r="B94" s="146"/>
      <c r="C94" s="40" t="s">
        <v>249</v>
      </c>
      <c r="D94" s="105" t="s">
        <v>250</v>
      </c>
      <c r="E94" s="261">
        <v>9358</v>
      </c>
      <c r="F94" s="261">
        <f t="shared" si="29"/>
        <v>4670</v>
      </c>
      <c r="G94" s="277">
        <f>SUM(H94)</f>
        <v>4670</v>
      </c>
      <c r="H94" s="277">
        <v>4670</v>
      </c>
      <c r="I94" s="277"/>
      <c r="J94" s="277"/>
      <c r="K94" s="277"/>
      <c r="L94" s="277"/>
      <c r="M94" s="278"/>
      <c r="N94" s="261"/>
      <c r="O94" s="261">
        <v>695</v>
      </c>
      <c r="P94" s="261">
        <f>SUM(F94-O94)</f>
        <v>3975</v>
      </c>
    </row>
    <row r="95" spans="1:16" s="131" customFormat="1" ht="11.25" hidden="1">
      <c r="A95" s="129"/>
      <c r="B95" s="130"/>
      <c r="C95" s="40" t="s">
        <v>237</v>
      </c>
      <c r="D95" s="105" t="s">
        <v>238</v>
      </c>
      <c r="E95" s="261">
        <v>0</v>
      </c>
      <c r="F95" s="264">
        <f t="shared" si="29"/>
        <v>15000</v>
      </c>
      <c r="G95" s="268">
        <f>SUM(H95)</f>
        <v>15000</v>
      </c>
      <c r="H95" s="268">
        <v>15000</v>
      </c>
      <c r="I95" s="268"/>
      <c r="J95" s="268"/>
      <c r="K95" s="268"/>
      <c r="L95" s="268"/>
      <c r="M95" s="269"/>
      <c r="N95" s="264">
        <f t="shared" si="30"/>
        <v>0</v>
      </c>
      <c r="O95" s="264">
        <f t="shared" si="30"/>
        <v>0</v>
      </c>
      <c r="P95" s="243">
        <f t="shared" si="30"/>
        <v>0</v>
      </c>
    </row>
    <row r="96" spans="1:16" s="144" customFormat="1" ht="11.25" hidden="1">
      <c r="A96" s="145"/>
      <c r="B96" s="146"/>
      <c r="C96" s="40" t="s">
        <v>251</v>
      </c>
      <c r="D96" s="105" t="s">
        <v>252</v>
      </c>
      <c r="E96" s="261">
        <v>8691</v>
      </c>
      <c r="F96" s="261">
        <f t="shared" si="29"/>
        <v>8032.5</v>
      </c>
      <c r="G96" s="277">
        <f>SUM(I96)</f>
        <v>8032.5</v>
      </c>
      <c r="H96" s="277"/>
      <c r="I96" s="277">
        <v>8032.5</v>
      </c>
      <c r="J96" s="277"/>
      <c r="K96" s="277"/>
      <c r="L96" s="277"/>
      <c r="M96" s="278"/>
      <c r="N96" s="261">
        <f t="shared" si="30"/>
        <v>0</v>
      </c>
      <c r="O96" s="261">
        <f t="shared" si="30"/>
        <v>0</v>
      </c>
      <c r="P96" s="261">
        <f t="shared" si="30"/>
        <v>0</v>
      </c>
    </row>
    <row r="97" spans="1:16" s="144" customFormat="1" ht="11.25" hidden="1">
      <c r="A97" s="145"/>
      <c r="B97" s="146"/>
      <c r="C97" s="40" t="s">
        <v>253</v>
      </c>
      <c r="D97" s="105" t="s">
        <v>254</v>
      </c>
      <c r="E97" s="261">
        <v>2076</v>
      </c>
      <c r="F97" s="261">
        <f t="shared" si="29"/>
        <v>1145</v>
      </c>
      <c r="G97" s="277">
        <f>SUM(I97)</f>
        <v>1145</v>
      </c>
      <c r="H97" s="277"/>
      <c r="I97" s="277">
        <v>1145</v>
      </c>
      <c r="J97" s="277"/>
      <c r="K97" s="277"/>
      <c r="L97" s="277"/>
      <c r="M97" s="278"/>
      <c r="N97" s="261">
        <f t="shared" si="30"/>
        <v>0</v>
      </c>
      <c r="O97" s="261">
        <f t="shared" si="30"/>
        <v>0</v>
      </c>
      <c r="P97" s="261">
        <f t="shared" si="30"/>
        <v>0</v>
      </c>
    </row>
    <row r="98" spans="1:16" s="144" customFormat="1" ht="11.25" hidden="1">
      <c r="A98" s="145"/>
      <c r="B98" s="146"/>
      <c r="C98" s="40" t="s">
        <v>271</v>
      </c>
      <c r="D98" s="105" t="s">
        <v>272</v>
      </c>
      <c r="E98" s="261">
        <v>20518</v>
      </c>
      <c r="F98" s="261">
        <f t="shared" si="29"/>
        <v>21420</v>
      </c>
      <c r="G98" s="277">
        <f>SUM(H98)</f>
        <v>21420</v>
      </c>
      <c r="H98" s="277">
        <v>21420</v>
      </c>
      <c r="I98" s="277"/>
      <c r="J98" s="277"/>
      <c r="K98" s="277"/>
      <c r="L98" s="277"/>
      <c r="M98" s="278"/>
      <c r="N98" s="261">
        <f t="shared" si="30"/>
        <v>0</v>
      </c>
      <c r="O98" s="261">
        <f t="shared" si="30"/>
        <v>0</v>
      </c>
      <c r="P98" s="261">
        <f t="shared" si="30"/>
        <v>0</v>
      </c>
    </row>
    <row r="99" spans="1:16" s="144" customFormat="1" ht="11.25" hidden="1">
      <c r="A99" s="145"/>
      <c r="B99" s="146"/>
      <c r="C99" s="40" t="s">
        <v>239</v>
      </c>
      <c r="D99" s="105" t="s">
        <v>240</v>
      </c>
      <c r="E99" s="261">
        <v>39232.26</v>
      </c>
      <c r="F99" s="261">
        <f t="shared" si="29"/>
        <v>40600</v>
      </c>
      <c r="G99" s="277">
        <v>40600</v>
      </c>
      <c r="H99" s="277"/>
      <c r="I99" s="277"/>
      <c r="J99" s="277"/>
      <c r="K99" s="277"/>
      <c r="L99" s="277"/>
      <c r="M99" s="278"/>
      <c r="N99" s="261">
        <f t="shared" si="30"/>
        <v>0</v>
      </c>
      <c r="O99" s="261">
        <f t="shared" si="30"/>
        <v>0</v>
      </c>
      <c r="P99" s="261">
        <f t="shared" si="30"/>
        <v>0</v>
      </c>
    </row>
    <row r="100" spans="1:16" s="144" customFormat="1" ht="11.25" hidden="1">
      <c r="A100" s="145"/>
      <c r="B100" s="146"/>
      <c r="C100" s="40" t="s">
        <v>273</v>
      </c>
      <c r="D100" s="105" t="s">
        <v>274</v>
      </c>
      <c r="E100" s="261">
        <v>4800</v>
      </c>
      <c r="F100" s="261">
        <f t="shared" si="29"/>
        <v>4200</v>
      </c>
      <c r="G100" s="277">
        <v>4200</v>
      </c>
      <c r="H100" s="277"/>
      <c r="I100" s="277"/>
      <c r="J100" s="277"/>
      <c r="K100" s="277"/>
      <c r="L100" s="277"/>
      <c r="M100" s="278"/>
      <c r="N100" s="261">
        <f t="shared" si="30"/>
        <v>0</v>
      </c>
      <c r="O100" s="261">
        <f t="shared" si="30"/>
        <v>0</v>
      </c>
      <c r="P100" s="261">
        <f t="shared" si="30"/>
        <v>0</v>
      </c>
    </row>
    <row r="101" spans="1:16" s="134" customFormat="1" ht="11.25" hidden="1">
      <c r="A101" s="129"/>
      <c r="B101" s="130"/>
      <c r="C101" s="132" t="s">
        <v>432</v>
      </c>
      <c r="D101" s="133" t="s">
        <v>433</v>
      </c>
      <c r="E101" s="261">
        <v>0</v>
      </c>
      <c r="F101" s="261">
        <f t="shared" si="29"/>
        <v>150</v>
      </c>
      <c r="G101" s="262">
        <v>150</v>
      </c>
      <c r="H101" s="262"/>
      <c r="I101" s="262"/>
      <c r="J101" s="262"/>
      <c r="K101" s="262"/>
      <c r="L101" s="262"/>
      <c r="M101" s="263"/>
      <c r="N101" s="261">
        <f t="shared" si="30"/>
        <v>0</v>
      </c>
      <c r="O101" s="261">
        <f t="shared" si="30"/>
        <v>0</v>
      </c>
      <c r="P101" s="261">
        <f t="shared" si="30"/>
        <v>0</v>
      </c>
    </row>
    <row r="102" spans="1:16" s="144" customFormat="1" ht="11.25" hidden="1">
      <c r="A102" s="145"/>
      <c r="B102" s="146"/>
      <c r="C102" s="40" t="s">
        <v>241</v>
      </c>
      <c r="D102" s="105" t="s">
        <v>242</v>
      </c>
      <c r="E102" s="261">
        <v>7000</v>
      </c>
      <c r="F102" s="261">
        <f t="shared" si="29"/>
        <v>3000</v>
      </c>
      <c r="G102" s="277">
        <v>3000</v>
      </c>
      <c r="H102" s="277"/>
      <c r="I102" s="277"/>
      <c r="J102" s="277"/>
      <c r="K102" s="277"/>
      <c r="L102" s="277"/>
      <c r="M102" s="278"/>
      <c r="N102" s="261">
        <f t="shared" si="30"/>
        <v>0</v>
      </c>
      <c r="O102" s="261">
        <f t="shared" si="30"/>
        <v>0</v>
      </c>
      <c r="P102" s="261">
        <f t="shared" si="30"/>
        <v>0</v>
      </c>
    </row>
    <row r="103" spans="1:16" s="134" customFormat="1" ht="11.25" hidden="1">
      <c r="A103" s="129"/>
      <c r="B103" s="130"/>
      <c r="C103" s="132" t="s">
        <v>277</v>
      </c>
      <c r="D103" s="133" t="s">
        <v>278</v>
      </c>
      <c r="E103" s="261">
        <v>0</v>
      </c>
      <c r="F103" s="261">
        <f t="shared" si="29"/>
        <v>25000</v>
      </c>
      <c r="G103" s="262">
        <v>25000</v>
      </c>
      <c r="H103" s="262"/>
      <c r="I103" s="262"/>
      <c r="J103" s="262"/>
      <c r="K103" s="262"/>
      <c r="L103" s="262"/>
      <c r="M103" s="263"/>
      <c r="N103" s="261"/>
      <c r="O103" s="261">
        <v>19064</v>
      </c>
      <c r="P103" s="261">
        <f>SUM(F103-O103)</f>
        <v>5936</v>
      </c>
    </row>
    <row r="104" spans="1:16" s="144" customFormat="1" ht="22.5" hidden="1">
      <c r="A104" s="145"/>
      <c r="B104" s="146"/>
      <c r="C104" s="40" t="s">
        <v>255</v>
      </c>
      <c r="D104" s="106" t="s">
        <v>256</v>
      </c>
      <c r="E104" s="261">
        <v>805</v>
      </c>
      <c r="F104" s="261">
        <f>SUM(G104+M104)</f>
        <v>845</v>
      </c>
      <c r="G104" s="277">
        <v>845</v>
      </c>
      <c r="H104" s="277"/>
      <c r="I104" s="277"/>
      <c r="J104" s="277"/>
      <c r="K104" s="277"/>
      <c r="L104" s="277"/>
      <c r="M104" s="278"/>
      <c r="N104" s="261">
        <f aca="true" t="shared" si="31" ref="N104:P107">SUM(O104+U104)</f>
        <v>0</v>
      </c>
      <c r="O104" s="261">
        <f t="shared" si="31"/>
        <v>0</v>
      </c>
      <c r="P104" s="261">
        <f t="shared" si="31"/>
        <v>0</v>
      </c>
    </row>
    <row r="105" spans="1:16" s="144" customFormat="1" ht="22.5" hidden="1">
      <c r="A105" s="145"/>
      <c r="B105" s="146"/>
      <c r="C105" s="40" t="s">
        <v>438</v>
      </c>
      <c r="D105" s="106" t="s">
        <v>450</v>
      </c>
      <c r="E105" s="261">
        <v>179</v>
      </c>
      <c r="F105" s="261">
        <f>SUM(G105+M105)</f>
        <v>185</v>
      </c>
      <c r="G105" s="277">
        <v>185</v>
      </c>
      <c r="H105" s="277"/>
      <c r="I105" s="277"/>
      <c r="J105" s="277"/>
      <c r="K105" s="277"/>
      <c r="L105" s="277"/>
      <c r="M105" s="278"/>
      <c r="N105" s="261">
        <v>70</v>
      </c>
      <c r="O105" s="261"/>
      <c r="P105" s="261">
        <f>SUM(F105+N105)</f>
        <v>255</v>
      </c>
    </row>
    <row r="106" spans="1:16" s="144" customFormat="1" ht="11.25" hidden="1">
      <c r="A106" s="127"/>
      <c r="B106" s="152"/>
      <c r="C106" s="40" t="s">
        <v>262</v>
      </c>
      <c r="D106" s="105" t="s">
        <v>263</v>
      </c>
      <c r="E106" s="261">
        <v>3019.8</v>
      </c>
      <c r="F106" s="261">
        <f>SUM(G106+M106)</f>
        <v>360</v>
      </c>
      <c r="G106" s="277">
        <v>360</v>
      </c>
      <c r="H106" s="277"/>
      <c r="I106" s="277"/>
      <c r="J106" s="277"/>
      <c r="K106" s="277"/>
      <c r="L106" s="277"/>
      <c r="M106" s="278"/>
      <c r="N106" s="261"/>
      <c r="O106" s="261">
        <v>70</v>
      </c>
      <c r="P106" s="261">
        <f>SUM(F106-O106)</f>
        <v>290</v>
      </c>
    </row>
    <row r="107" spans="1:16" s="134" customFormat="1" ht="11.25" hidden="1">
      <c r="A107" s="295"/>
      <c r="B107" s="142"/>
      <c r="C107" s="40" t="s">
        <v>226</v>
      </c>
      <c r="D107" s="105" t="s">
        <v>227</v>
      </c>
      <c r="E107" s="261">
        <v>15000</v>
      </c>
      <c r="F107" s="261">
        <f>SUM(G107+M107)</f>
        <v>0</v>
      </c>
      <c r="G107" s="262"/>
      <c r="H107" s="262"/>
      <c r="I107" s="262"/>
      <c r="J107" s="262"/>
      <c r="K107" s="262"/>
      <c r="L107" s="262"/>
      <c r="M107" s="263">
        <v>0</v>
      </c>
      <c r="N107" s="261">
        <f t="shared" si="31"/>
        <v>0</v>
      </c>
      <c r="O107" s="261">
        <f t="shared" si="31"/>
        <v>0</v>
      </c>
      <c r="P107" s="261">
        <f t="shared" si="31"/>
        <v>0</v>
      </c>
    </row>
    <row r="108" spans="1:16" s="126" customFormat="1" ht="24">
      <c r="A108" s="119" t="s">
        <v>130</v>
      </c>
      <c r="B108" s="120"/>
      <c r="C108" s="120"/>
      <c r="D108" s="168" t="s">
        <v>283</v>
      </c>
      <c r="E108" s="270">
        <f>SUM(E109+E111+E123)</f>
        <v>76146</v>
      </c>
      <c r="F108" s="270">
        <f>SUM(F111)</f>
        <v>5233</v>
      </c>
      <c r="G108" s="271">
        <f>SUM(G109+G111+G123)</f>
        <v>71201</v>
      </c>
      <c r="H108" s="271">
        <f aca="true" t="shared" si="32" ref="H108:M108">SUM(H111)</f>
        <v>18333</v>
      </c>
      <c r="I108" s="271">
        <f t="shared" si="32"/>
        <v>2859</v>
      </c>
      <c r="J108" s="271">
        <f t="shared" si="32"/>
        <v>0</v>
      </c>
      <c r="K108" s="271">
        <f t="shared" si="32"/>
        <v>0</v>
      </c>
      <c r="L108" s="271">
        <f t="shared" si="32"/>
        <v>0</v>
      </c>
      <c r="M108" s="272">
        <f t="shared" si="32"/>
        <v>10000</v>
      </c>
      <c r="N108" s="270">
        <f>SUM(N111)</f>
        <v>1163</v>
      </c>
      <c r="O108" s="270">
        <f>SUM(O111)</f>
        <v>1106.1</v>
      </c>
      <c r="P108" s="270">
        <f>SUM(P111)</f>
        <v>5289.9</v>
      </c>
    </row>
    <row r="109" spans="1:16" s="126" customFormat="1" ht="12" hidden="1">
      <c r="A109" s="122"/>
      <c r="B109" s="80" t="s">
        <v>446</v>
      </c>
      <c r="C109" s="80"/>
      <c r="D109" s="104" t="s">
        <v>447</v>
      </c>
      <c r="E109" s="244">
        <f>SUM(E110)</f>
        <v>0</v>
      </c>
      <c r="F109" s="244">
        <f>SUM(F110)</f>
        <v>2000</v>
      </c>
      <c r="G109" s="273">
        <f>SUM(G110)</f>
        <v>2000</v>
      </c>
      <c r="H109" s="273">
        <f aca="true" t="shared" si="33" ref="H109:M109">SUM(H110:H120)</f>
        <v>36666</v>
      </c>
      <c r="I109" s="273">
        <f t="shared" si="33"/>
        <v>5718</v>
      </c>
      <c r="J109" s="273">
        <f t="shared" si="33"/>
        <v>0</v>
      </c>
      <c r="K109" s="273">
        <f t="shared" si="33"/>
        <v>0</v>
      </c>
      <c r="L109" s="273">
        <f t="shared" si="33"/>
        <v>0</v>
      </c>
      <c r="M109" s="274">
        <f t="shared" si="33"/>
        <v>10000</v>
      </c>
      <c r="N109" s="244">
        <f>SUM(N110)</f>
        <v>0</v>
      </c>
      <c r="O109" s="244">
        <f>SUM(O110)</f>
        <v>0</v>
      </c>
      <c r="P109" s="244">
        <f>SUM(P110)</f>
        <v>0</v>
      </c>
    </row>
    <row r="110" spans="1:16" s="134" customFormat="1" ht="11.25" hidden="1">
      <c r="A110" s="129"/>
      <c r="B110" s="130"/>
      <c r="C110" s="132" t="s">
        <v>239</v>
      </c>
      <c r="D110" s="133" t="s">
        <v>240</v>
      </c>
      <c r="E110" s="261">
        <v>0</v>
      </c>
      <c r="F110" s="261">
        <f>SUM(G110+M110)</f>
        <v>2000</v>
      </c>
      <c r="G110" s="262">
        <v>2000</v>
      </c>
      <c r="H110" s="262"/>
      <c r="I110" s="262"/>
      <c r="J110" s="262"/>
      <c r="K110" s="262"/>
      <c r="L110" s="262"/>
      <c r="M110" s="263"/>
      <c r="N110" s="261">
        <f>SUM(O110+U110)</f>
        <v>0</v>
      </c>
      <c r="O110" s="261">
        <f>SUM(P110+V110)</f>
        <v>0</v>
      </c>
      <c r="P110" s="261">
        <f>SUM(Q110+W110)</f>
        <v>0</v>
      </c>
    </row>
    <row r="111" spans="1:16" s="144" customFormat="1" ht="11.25">
      <c r="A111" s="328"/>
      <c r="B111" s="334" t="s">
        <v>284</v>
      </c>
      <c r="C111" s="334"/>
      <c r="D111" s="335" t="s">
        <v>132</v>
      </c>
      <c r="E111" s="331">
        <f aca="true" t="shared" si="34" ref="E111:M111">SUM(E112:E122)</f>
        <v>76146</v>
      </c>
      <c r="F111" s="331">
        <f>SUM(F119+F120)</f>
        <v>5233</v>
      </c>
      <c r="G111" s="332">
        <f t="shared" si="34"/>
        <v>67297</v>
      </c>
      <c r="H111" s="332">
        <f t="shared" si="34"/>
        <v>18333</v>
      </c>
      <c r="I111" s="332">
        <f t="shared" si="34"/>
        <v>2859</v>
      </c>
      <c r="J111" s="332">
        <f t="shared" si="34"/>
        <v>0</v>
      </c>
      <c r="K111" s="332">
        <f t="shared" si="34"/>
        <v>0</v>
      </c>
      <c r="L111" s="332">
        <f t="shared" si="34"/>
        <v>0</v>
      </c>
      <c r="M111" s="333">
        <f t="shared" si="34"/>
        <v>10000</v>
      </c>
      <c r="N111" s="331">
        <f>SUM(N119+N120)</f>
        <v>1163</v>
      </c>
      <c r="O111" s="331">
        <f>SUM(O119+O120)</f>
        <v>1106.1</v>
      </c>
      <c r="P111" s="331">
        <f>SUM(P119+P120)</f>
        <v>5289.9</v>
      </c>
    </row>
    <row r="112" spans="1:16" s="134" customFormat="1" ht="11.25" hidden="1">
      <c r="A112" s="129"/>
      <c r="B112" s="128"/>
      <c r="C112" s="132" t="s">
        <v>266</v>
      </c>
      <c r="D112" s="133" t="s">
        <v>267</v>
      </c>
      <c r="E112" s="261">
        <v>6000</v>
      </c>
      <c r="F112" s="261">
        <f aca="true" t="shared" si="35" ref="F112:F118">SUM(G112+M112)</f>
        <v>6600</v>
      </c>
      <c r="G112" s="262">
        <v>6600</v>
      </c>
      <c r="H112" s="262"/>
      <c r="I112" s="262"/>
      <c r="J112" s="262"/>
      <c r="K112" s="262"/>
      <c r="L112" s="262"/>
      <c r="M112" s="263"/>
      <c r="N112" s="261">
        <f aca="true" t="shared" si="36" ref="N112:P118">SUM(O112+U112)</f>
        <v>0</v>
      </c>
      <c r="O112" s="261">
        <f t="shared" si="36"/>
        <v>0</v>
      </c>
      <c r="P112" s="261">
        <f t="shared" si="36"/>
        <v>0</v>
      </c>
    </row>
    <row r="113" spans="1:16" s="134" customFormat="1" ht="11.25" hidden="1">
      <c r="A113" s="129"/>
      <c r="B113" s="130"/>
      <c r="C113" s="132" t="s">
        <v>251</v>
      </c>
      <c r="D113" s="133" t="s">
        <v>252</v>
      </c>
      <c r="E113" s="261">
        <v>3008</v>
      </c>
      <c r="F113" s="261">
        <f t="shared" si="35"/>
        <v>2502</v>
      </c>
      <c r="G113" s="262">
        <f>SUM(I113)</f>
        <v>2502</v>
      </c>
      <c r="H113" s="262"/>
      <c r="I113" s="262">
        <v>2502</v>
      </c>
      <c r="J113" s="262"/>
      <c r="K113" s="262"/>
      <c r="L113" s="262"/>
      <c r="M113" s="263"/>
      <c r="N113" s="261">
        <f t="shared" si="36"/>
        <v>0</v>
      </c>
      <c r="O113" s="261">
        <f t="shared" si="36"/>
        <v>0</v>
      </c>
      <c r="P113" s="261">
        <f t="shared" si="36"/>
        <v>0</v>
      </c>
    </row>
    <row r="114" spans="1:16" s="134" customFormat="1" ht="11.25" hidden="1">
      <c r="A114" s="129"/>
      <c r="B114" s="130"/>
      <c r="C114" s="132" t="s">
        <v>253</v>
      </c>
      <c r="D114" s="133" t="s">
        <v>254</v>
      </c>
      <c r="E114" s="261">
        <v>428</v>
      </c>
      <c r="F114" s="261">
        <f t="shared" si="35"/>
        <v>357</v>
      </c>
      <c r="G114" s="262">
        <f>SUM(I114)</f>
        <v>357</v>
      </c>
      <c r="H114" s="262"/>
      <c r="I114" s="262">
        <v>357</v>
      </c>
      <c r="J114" s="262"/>
      <c r="K114" s="262"/>
      <c r="L114" s="262"/>
      <c r="M114" s="263"/>
      <c r="N114" s="261">
        <f t="shared" si="36"/>
        <v>0</v>
      </c>
      <c r="O114" s="261">
        <f t="shared" si="36"/>
        <v>0</v>
      </c>
      <c r="P114" s="261">
        <f t="shared" si="36"/>
        <v>0</v>
      </c>
    </row>
    <row r="115" spans="1:16" s="134" customFormat="1" ht="11.25" hidden="1">
      <c r="A115" s="129"/>
      <c r="B115" s="130"/>
      <c r="C115" s="132" t="s">
        <v>271</v>
      </c>
      <c r="D115" s="133" t="s">
        <v>272</v>
      </c>
      <c r="E115" s="261">
        <v>18660</v>
      </c>
      <c r="F115" s="261">
        <f t="shared" si="35"/>
        <v>18333</v>
      </c>
      <c r="G115" s="262">
        <f>SUM(H115)</f>
        <v>18333</v>
      </c>
      <c r="H115" s="262">
        <v>18333</v>
      </c>
      <c r="I115" s="262"/>
      <c r="J115" s="262"/>
      <c r="K115" s="262"/>
      <c r="L115" s="262"/>
      <c r="M115" s="263"/>
      <c r="N115" s="261">
        <f t="shared" si="36"/>
        <v>0</v>
      </c>
      <c r="O115" s="261">
        <f t="shared" si="36"/>
        <v>0</v>
      </c>
      <c r="P115" s="261">
        <f t="shared" si="36"/>
        <v>0</v>
      </c>
    </row>
    <row r="116" spans="1:16" s="134" customFormat="1" ht="11.25" hidden="1">
      <c r="A116" s="129"/>
      <c r="B116" s="130"/>
      <c r="C116" s="132" t="s">
        <v>239</v>
      </c>
      <c r="D116" s="133" t="s">
        <v>240</v>
      </c>
      <c r="E116" s="261">
        <v>22700</v>
      </c>
      <c r="F116" s="261">
        <f t="shared" si="35"/>
        <v>29640</v>
      </c>
      <c r="G116" s="262">
        <v>29640</v>
      </c>
      <c r="H116" s="262"/>
      <c r="I116" s="262"/>
      <c r="J116" s="262"/>
      <c r="K116" s="262"/>
      <c r="L116" s="262"/>
      <c r="M116" s="263"/>
      <c r="N116" s="261">
        <f t="shared" si="36"/>
        <v>0</v>
      </c>
      <c r="O116" s="261">
        <f t="shared" si="36"/>
        <v>0</v>
      </c>
      <c r="P116" s="261">
        <f t="shared" si="36"/>
        <v>0</v>
      </c>
    </row>
    <row r="117" spans="1:16" s="134" customFormat="1" ht="11.25" hidden="1">
      <c r="A117" s="129"/>
      <c r="B117" s="130"/>
      <c r="C117" s="132" t="s">
        <v>273</v>
      </c>
      <c r="D117" s="133" t="s">
        <v>274</v>
      </c>
      <c r="E117" s="261">
        <v>3900</v>
      </c>
      <c r="F117" s="261">
        <f t="shared" si="35"/>
        <v>3900</v>
      </c>
      <c r="G117" s="262">
        <v>3900</v>
      </c>
      <c r="H117" s="262"/>
      <c r="I117" s="262"/>
      <c r="J117" s="262"/>
      <c r="K117" s="262"/>
      <c r="L117" s="262"/>
      <c r="M117" s="263"/>
      <c r="N117" s="261">
        <f t="shared" si="36"/>
        <v>0</v>
      </c>
      <c r="O117" s="261">
        <f t="shared" si="36"/>
        <v>0</v>
      </c>
      <c r="P117" s="261">
        <f t="shared" si="36"/>
        <v>0</v>
      </c>
    </row>
    <row r="118" spans="1:16" s="134" customFormat="1" ht="11.25" hidden="1">
      <c r="A118" s="129"/>
      <c r="B118" s="130"/>
      <c r="C118" s="132" t="s">
        <v>432</v>
      </c>
      <c r="D118" s="133" t="s">
        <v>433</v>
      </c>
      <c r="E118" s="261">
        <v>0</v>
      </c>
      <c r="F118" s="261">
        <f t="shared" si="35"/>
        <v>400</v>
      </c>
      <c r="G118" s="262">
        <v>400</v>
      </c>
      <c r="H118" s="262"/>
      <c r="I118" s="262"/>
      <c r="J118" s="262"/>
      <c r="K118" s="262"/>
      <c r="L118" s="262"/>
      <c r="M118" s="263"/>
      <c r="N118" s="261">
        <f t="shared" si="36"/>
        <v>0</v>
      </c>
      <c r="O118" s="261">
        <f t="shared" si="36"/>
        <v>0</v>
      </c>
      <c r="P118" s="261">
        <f t="shared" si="36"/>
        <v>0</v>
      </c>
    </row>
    <row r="119" spans="1:16" s="134" customFormat="1" ht="11.25">
      <c r="A119" s="129"/>
      <c r="B119" s="130"/>
      <c r="C119" s="132" t="s">
        <v>241</v>
      </c>
      <c r="D119" s="133" t="s">
        <v>242</v>
      </c>
      <c r="E119" s="261">
        <v>4390</v>
      </c>
      <c r="F119" s="261">
        <f>SUM(G119+M119)</f>
        <v>3500</v>
      </c>
      <c r="G119" s="262">
        <v>3500</v>
      </c>
      <c r="H119" s="262"/>
      <c r="I119" s="262"/>
      <c r="J119" s="262"/>
      <c r="K119" s="262"/>
      <c r="L119" s="262"/>
      <c r="M119" s="263"/>
      <c r="N119" s="261"/>
      <c r="O119" s="261">
        <v>1106.1</v>
      </c>
      <c r="P119" s="261">
        <f>SUM(F119-O119)</f>
        <v>2393.9</v>
      </c>
    </row>
    <row r="120" spans="1:16" s="134" customFormat="1" ht="11.25">
      <c r="A120" s="129"/>
      <c r="B120" s="130"/>
      <c r="C120" s="132" t="s">
        <v>277</v>
      </c>
      <c r="D120" s="133" t="s">
        <v>278</v>
      </c>
      <c r="E120" s="261">
        <v>2065</v>
      </c>
      <c r="F120" s="261">
        <v>1733</v>
      </c>
      <c r="G120" s="262">
        <v>2065</v>
      </c>
      <c r="H120" s="262"/>
      <c r="I120" s="262"/>
      <c r="J120" s="262"/>
      <c r="K120" s="262"/>
      <c r="L120" s="262"/>
      <c r="M120" s="263"/>
      <c r="N120" s="261">
        <v>1163</v>
      </c>
      <c r="O120" s="261"/>
      <c r="P120" s="261">
        <f>SUM(F120+N120)</f>
        <v>2896</v>
      </c>
    </row>
    <row r="121" spans="1:16" s="144" customFormat="1" ht="11.25" hidden="1">
      <c r="A121" s="127"/>
      <c r="B121" s="152"/>
      <c r="C121" s="40" t="s">
        <v>262</v>
      </c>
      <c r="D121" s="105" t="s">
        <v>263</v>
      </c>
      <c r="E121" s="261">
        <v>180</v>
      </c>
      <c r="F121" s="261">
        <f>SUM(G121+M121)</f>
        <v>0</v>
      </c>
      <c r="G121" s="277">
        <v>0</v>
      </c>
      <c r="H121" s="277"/>
      <c r="I121" s="277"/>
      <c r="J121" s="277"/>
      <c r="K121" s="277"/>
      <c r="L121" s="277"/>
      <c r="M121" s="278"/>
      <c r="N121" s="261">
        <f aca="true" t="shared" si="37" ref="N121:P122">SUM(O121+U121)</f>
        <v>0</v>
      </c>
      <c r="O121" s="261">
        <f t="shared" si="37"/>
        <v>0</v>
      </c>
      <c r="P121" s="261">
        <f t="shared" si="37"/>
        <v>0</v>
      </c>
    </row>
    <row r="122" spans="1:16" s="134" customFormat="1" ht="22.5" hidden="1">
      <c r="A122" s="129"/>
      <c r="B122" s="130"/>
      <c r="C122" s="132" t="s">
        <v>257</v>
      </c>
      <c r="D122" s="136" t="s">
        <v>258</v>
      </c>
      <c r="E122" s="261">
        <v>14815</v>
      </c>
      <c r="F122" s="261">
        <f>SUM(G122+M122)</f>
        <v>10000</v>
      </c>
      <c r="G122" s="262"/>
      <c r="H122" s="262"/>
      <c r="I122" s="262"/>
      <c r="J122" s="262"/>
      <c r="K122" s="262"/>
      <c r="L122" s="262"/>
      <c r="M122" s="263">
        <v>10000</v>
      </c>
      <c r="N122" s="261">
        <f t="shared" si="37"/>
        <v>0</v>
      </c>
      <c r="O122" s="261">
        <f t="shared" si="37"/>
        <v>0</v>
      </c>
      <c r="P122" s="261">
        <f t="shared" si="37"/>
        <v>0</v>
      </c>
    </row>
    <row r="123" spans="1:16" s="126" customFormat="1" ht="12" hidden="1">
      <c r="A123" s="167"/>
      <c r="B123" s="80" t="s">
        <v>434</v>
      </c>
      <c r="C123" s="80"/>
      <c r="D123" s="104" t="s">
        <v>435</v>
      </c>
      <c r="E123" s="244">
        <f aca="true" t="shared" si="38" ref="E123:P123">SUM(E124)</f>
        <v>0</v>
      </c>
      <c r="F123" s="244">
        <f t="shared" si="38"/>
        <v>1904</v>
      </c>
      <c r="G123" s="273">
        <f t="shared" si="38"/>
        <v>1904</v>
      </c>
      <c r="H123" s="273">
        <f t="shared" si="38"/>
        <v>0</v>
      </c>
      <c r="I123" s="273">
        <f t="shared" si="38"/>
        <v>0</v>
      </c>
      <c r="J123" s="273">
        <f t="shared" si="38"/>
        <v>0</v>
      </c>
      <c r="K123" s="273">
        <f t="shared" si="38"/>
        <v>0</v>
      </c>
      <c r="L123" s="273">
        <f t="shared" si="38"/>
        <v>0</v>
      </c>
      <c r="M123" s="274">
        <f t="shared" si="38"/>
        <v>0</v>
      </c>
      <c r="N123" s="244">
        <f t="shared" si="38"/>
        <v>0</v>
      </c>
      <c r="O123" s="244">
        <f t="shared" si="38"/>
        <v>0</v>
      </c>
      <c r="P123" s="244">
        <f t="shared" si="38"/>
        <v>0</v>
      </c>
    </row>
    <row r="124" spans="1:16" s="134" customFormat="1" ht="11.25" hidden="1">
      <c r="A124" s="129"/>
      <c r="B124" s="128"/>
      <c r="C124" s="132" t="s">
        <v>298</v>
      </c>
      <c r="D124" s="133" t="s">
        <v>299</v>
      </c>
      <c r="E124" s="261">
        <v>0</v>
      </c>
      <c r="F124" s="261">
        <f>SUM(G124+M124)</f>
        <v>1904</v>
      </c>
      <c r="G124" s="262">
        <v>1904</v>
      </c>
      <c r="H124" s="262"/>
      <c r="I124" s="262"/>
      <c r="J124" s="262"/>
      <c r="K124" s="262"/>
      <c r="L124" s="262"/>
      <c r="M124" s="263"/>
      <c r="N124" s="261">
        <f>SUM(O124+U124)</f>
        <v>0</v>
      </c>
      <c r="O124" s="261">
        <f>SUM(P124+V124)</f>
        <v>0</v>
      </c>
      <c r="P124" s="261">
        <f>SUM(Q124+W124)</f>
        <v>0</v>
      </c>
    </row>
    <row r="125" spans="1:16" s="126" customFormat="1" ht="60" hidden="1">
      <c r="A125" s="119" t="s">
        <v>134</v>
      </c>
      <c r="B125" s="120"/>
      <c r="C125" s="120"/>
      <c r="D125" s="168" t="s">
        <v>285</v>
      </c>
      <c r="E125" s="270">
        <f aca="true" t="shared" si="39" ref="E125:P125">SUM(E126)</f>
        <v>21814.699999999997</v>
      </c>
      <c r="F125" s="270">
        <f t="shared" si="39"/>
        <v>16900</v>
      </c>
      <c r="G125" s="271">
        <f t="shared" si="39"/>
        <v>16900</v>
      </c>
      <c r="H125" s="271">
        <f t="shared" si="39"/>
        <v>0</v>
      </c>
      <c r="I125" s="271">
        <f t="shared" si="39"/>
        <v>0</v>
      </c>
      <c r="J125" s="271">
        <f t="shared" si="39"/>
        <v>0</v>
      </c>
      <c r="K125" s="271">
        <f t="shared" si="39"/>
        <v>0</v>
      </c>
      <c r="L125" s="271">
        <f t="shared" si="39"/>
        <v>0</v>
      </c>
      <c r="M125" s="272">
        <f t="shared" si="39"/>
        <v>0</v>
      </c>
      <c r="N125" s="270">
        <f t="shared" si="39"/>
        <v>0</v>
      </c>
      <c r="O125" s="270">
        <f t="shared" si="39"/>
        <v>0</v>
      </c>
      <c r="P125" s="270">
        <f t="shared" si="39"/>
        <v>0</v>
      </c>
    </row>
    <row r="126" spans="1:16" s="126" customFormat="1" ht="36" hidden="1">
      <c r="A126" s="122"/>
      <c r="B126" s="80" t="s">
        <v>286</v>
      </c>
      <c r="C126" s="80"/>
      <c r="D126" s="107" t="s">
        <v>287</v>
      </c>
      <c r="E126" s="244">
        <f aca="true" t="shared" si="40" ref="E126:M126">SUM(E127:E134)</f>
        <v>21814.699999999997</v>
      </c>
      <c r="F126" s="244">
        <f t="shared" si="40"/>
        <v>16900</v>
      </c>
      <c r="G126" s="273">
        <f t="shared" si="40"/>
        <v>16900</v>
      </c>
      <c r="H126" s="273">
        <f t="shared" si="40"/>
        <v>0</v>
      </c>
      <c r="I126" s="273">
        <f t="shared" si="40"/>
        <v>0</v>
      </c>
      <c r="J126" s="273">
        <f t="shared" si="40"/>
        <v>0</v>
      </c>
      <c r="K126" s="273">
        <f t="shared" si="40"/>
        <v>0</v>
      </c>
      <c r="L126" s="273">
        <f t="shared" si="40"/>
        <v>0</v>
      </c>
      <c r="M126" s="274">
        <f t="shared" si="40"/>
        <v>0</v>
      </c>
      <c r="N126" s="244">
        <f>SUM(N127:N134)</f>
        <v>0</v>
      </c>
      <c r="O126" s="244">
        <f>SUM(O127:O134)</f>
        <v>0</v>
      </c>
      <c r="P126" s="244">
        <f>SUM(P127:P134)</f>
        <v>0</v>
      </c>
    </row>
    <row r="127" spans="1:16" s="134" customFormat="1" ht="11.25" hidden="1">
      <c r="A127" s="129"/>
      <c r="B127" s="130"/>
      <c r="C127" s="132" t="s">
        <v>251</v>
      </c>
      <c r="D127" s="133" t="s">
        <v>252</v>
      </c>
      <c r="E127" s="261">
        <v>230</v>
      </c>
      <c r="F127" s="261">
        <f aca="true" t="shared" si="41" ref="F127:F132">SUM(G127+M127)</f>
        <v>0</v>
      </c>
      <c r="G127" s="262">
        <f>SUM(I127)</f>
        <v>0</v>
      </c>
      <c r="H127" s="262"/>
      <c r="I127" s="262"/>
      <c r="J127" s="262"/>
      <c r="K127" s="262"/>
      <c r="L127" s="262"/>
      <c r="M127" s="263"/>
      <c r="N127" s="261">
        <f aca="true" t="shared" si="42" ref="N127:P132">SUM(O127+U127)</f>
        <v>0</v>
      </c>
      <c r="O127" s="261">
        <f t="shared" si="42"/>
        <v>0</v>
      </c>
      <c r="P127" s="261">
        <f t="shared" si="42"/>
        <v>0</v>
      </c>
    </row>
    <row r="128" spans="1:16" s="134" customFormat="1" ht="11.25" hidden="1">
      <c r="A128" s="129"/>
      <c r="B128" s="130"/>
      <c r="C128" s="132" t="s">
        <v>253</v>
      </c>
      <c r="D128" s="133" t="s">
        <v>254</v>
      </c>
      <c r="E128" s="261">
        <v>33</v>
      </c>
      <c r="F128" s="261">
        <f t="shared" si="41"/>
        <v>0</v>
      </c>
      <c r="G128" s="262">
        <f>SUM(I128)</f>
        <v>0</v>
      </c>
      <c r="H128" s="262"/>
      <c r="I128" s="262"/>
      <c r="J128" s="262"/>
      <c r="K128" s="262"/>
      <c r="L128" s="262"/>
      <c r="M128" s="263"/>
      <c r="N128" s="261">
        <f t="shared" si="42"/>
        <v>0</v>
      </c>
      <c r="O128" s="261">
        <f t="shared" si="42"/>
        <v>0</v>
      </c>
      <c r="P128" s="261">
        <f t="shared" si="42"/>
        <v>0</v>
      </c>
    </row>
    <row r="129" spans="1:16" s="134" customFormat="1" ht="11.25" hidden="1">
      <c r="A129" s="129"/>
      <c r="B129" s="130"/>
      <c r="C129" s="132" t="s">
        <v>271</v>
      </c>
      <c r="D129" s="133" t="s">
        <v>272</v>
      </c>
      <c r="E129" s="261">
        <v>1000</v>
      </c>
      <c r="F129" s="261">
        <f t="shared" si="41"/>
        <v>0</v>
      </c>
      <c r="G129" s="262">
        <f>SUM(H129)</f>
        <v>0</v>
      </c>
      <c r="H129" s="262"/>
      <c r="I129" s="262"/>
      <c r="J129" s="262"/>
      <c r="K129" s="262"/>
      <c r="L129" s="262"/>
      <c r="M129" s="263"/>
      <c r="N129" s="261">
        <f t="shared" si="42"/>
        <v>0</v>
      </c>
      <c r="O129" s="261">
        <f t="shared" si="42"/>
        <v>0</v>
      </c>
      <c r="P129" s="261">
        <f t="shared" si="42"/>
        <v>0</v>
      </c>
    </row>
    <row r="130" spans="1:16" s="134" customFormat="1" ht="11.25" hidden="1">
      <c r="A130" s="129"/>
      <c r="B130" s="130"/>
      <c r="C130" s="132" t="s">
        <v>239</v>
      </c>
      <c r="D130" s="133" t="s">
        <v>240</v>
      </c>
      <c r="E130" s="261">
        <v>993</v>
      </c>
      <c r="F130" s="261">
        <f t="shared" si="41"/>
        <v>700</v>
      </c>
      <c r="G130" s="262">
        <v>700</v>
      </c>
      <c r="H130" s="262"/>
      <c r="I130" s="262"/>
      <c r="J130" s="262"/>
      <c r="K130" s="262"/>
      <c r="L130" s="262"/>
      <c r="M130" s="263"/>
      <c r="N130" s="261">
        <f t="shared" si="42"/>
        <v>0</v>
      </c>
      <c r="O130" s="261">
        <f t="shared" si="42"/>
        <v>0</v>
      </c>
      <c r="P130" s="261">
        <f t="shared" si="42"/>
        <v>0</v>
      </c>
    </row>
    <row r="131" spans="1:16" s="134" customFormat="1" ht="11.25" hidden="1">
      <c r="A131" s="129"/>
      <c r="B131" s="130"/>
      <c r="C131" s="132" t="s">
        <v>241</v>
      </c>
      <c r="D131" s="133" t="s">
        <v>242</v>
      </c>
      <c r="E131" s="261">
        <v>5799.85</v>
      </c>
      <c r="F131" s="261">
        <f t="shared" si="41"/>
        <v>5500</v>
      </c>
      <c r="G131" s="262">
        <v>5500</v>
      </c>
      <c r="H131" s="262"/>
      <c r="I131" s="262"/>
      <c r="J131" s="262"/>
      <c r="K131" s="262"/>
      <c r="L131" s="262"/>
      <c r="M131" s="263"/>
      <c r="N131" s="261">
        <f t="shared" si="42"/>
        <v>0</v>
      </c>
      <c r="O131" s="261">
        <f t="shared" si="42"/>
        <v>0</v>
      </c>
      <c r="P131" s="261">
        <f t="shared" si="42"/>
        <v>0</v>
      </c>
    </row>
    <row r="132" spans="1:16" s="134" customFormat="1" ht="22.5" hidden="1">
      <c r="A132" s="137"/>
      <c r="B132" s="138"/>
      <c r="C132" s="132" t="s">
        <v>327</v>
      </c>
      <c r="D132" s="136" t="s">
        <v>328</v>
      </c>
      <c r="E132" s="261">
        <v>10000</v>
      </c>
      <c r="F132" s="261">
        <f t="shared" si="41"/>
        <v>8000</v>
      </c>
      <c r="G132" s="262">
        <v>8000</v>
      </c>
      <c r="H132" s="262"/>
      <c r="I132" s="262"/>
      <c r="J132" s="262"/>
      <c r="K132" s="262"/>
      <c r="L132" s="262"/>
      <c r="M132" s="263"/>
      <c r="N132" s="261">
        <f t="shared" si="42"/>
        <v>0</v>
      </c>
      <c r="O132" s="261">
        <f t="shared" si="42"/>
        <v>0</v>
      </c>
      <c r="P132" s="261">
        <f t="shared" si="42"/>
        <v>0</v>
      </c>
    </row>
    <row r="133" spans="1:16" s="134" customFormat="1" ht="22.5" hidden="1">
      <c r="A133" s="129"/>
      <c r="B133" s="130"/>
      <c r="C133" s="132" t="s">
        <v>353</v>
      </c>
      <c r="D133" s="136" t="s">
        <v>361</v>
      </c>
      <c r="E133" s="261">
        <v>700</v>
      </c>
      <c r="F133" s="261">
        <f>SUM(G133+M133)</f>
        <v>700</v>
      </c>
      <c r="G133" s="262">
        <v>700</v>
      </c>
      <c r="H133" s="262"/>
      <c r="I133" s="262"/>
      <c r="J133" s="262"/>
      <c r="K133" s="262"/>
      <c r="L133" s="262"/>
      <c r="M133" s="263"/>
      <c r="N133" s="261">
        <f aca="true" t="shared" si="43" ref="N133:P134">SUM(O133+U133)</f>
        <v>0</v>
      </c>
      <c r="O133" s="261">
        <f t="shared" si="43"/>
        <v>0</v>
      </c>
      <c r="P133" s="261">
        <f t="shared" si="43"/>
        <v>0</v>
      </c>
    </row>
    <row r="134" spans="1:16" s="134" customFormat="1" ht="22.5" hidden="1">
      <c r="A134" s="129"/>
      <c r="B134" s="130"/>
      <c r="C134" s="132" t="s">
        <v>354</v>
      </c>
      <c r="D134" s="136" t="s">
        <v>360</v>
      </c>
      <c r="E134" s="261">
        <v>3058.85</v>
      </c>
      <c r="F134" s="261">
        <f>SUM(G134+M134)</f>
        <v>2000</v>
      </c>
      <c r="G134" s="262">
        <v>2000</v>
      </c>
      <c r="H134" s="262"/>
      <c r="I134" s="262"/>
      <c r="J134" s="262"/>
      <c r="K134" s="262"/>
      <c r="L134" s="262"/>
      <c r="M134" s="263"/>
      <c r="N134" s="261">
        <f t="shared" si="43"/>
        <v>0</v>
      </c>
      <c r="O134" s="261">
        <f t="shared" si="43"/>
        <v>0</v>
      </c>
      <c r="P134" s="261">
        <f t="shared" si="43"/>
        <v>0</v>
      </c>
    </row>
    <row r="135" spans="1:16" s="126" customFormat="1" ht="12" hidden="1">
      <c r="A135" s="119" t="s">
        <v>288</v>
      </c>
      <c r="B135" s="120"/>
      <c r="C135" s="120"/>
      <c r="D135" s="121" t="s">
        <v>289</v>
      </c>
      <c r="E135" s="270">
        <f aca="true" t="shared" si="44" ref="E135:P135">SUM(E136)</f>
        <v>148977.48</v>
      </c>
      <c r="F135" s="270">
        <f t="shared" si="44"/>
        <v>150000</v>
      </c>
      <c r="G135" s="271">
        <f t="shared" si="44"/>
        <v>150000</v>
      </c>
      <c r="H135" s="271">
        <f t="shared" si="44"/>
        <v>0</v>
      </c>
      <c r="I135" s="271">
        <f t="shared" si="44"/>
        <v>0</v>
      </c>
      <c r="J135" s="271">
        <f t="shared" si="44"/>
        <v>0</v>
      </c>
      <c r="K135" s="271">
        <f t="shared" si="44"/>
        <v>150000</v>
      </c>
      <c r="L135" s="271">
        <f t="shared" si="44"/>
        <v>0</v>
      </c>
      <c r="M135" s="272">
        <f t="shared" si="44"/>
        <v>0</v>
      </c>
      <c r="N135" s="270">
        <f t="shared" si="44"/>
        <v>0</v>
      </c>
      <c r="O135" s="270">
        <f t="shared" si="44"/>
        <v>0</v>
      </c>
      <c r="P135" s="270">
        <f t="shared" si="44"/>
        <v>0</v>
      </c>
    </row>
    <row r="136" spans="1:16" s="126" customFormat="1" ht="36" hidden="1">
      <c r="A136" s="122"/>
      <c r="B136" s="80" t="s">
        <v>290</v>
      </c>
      <c r="C136" s="80"/>
      <c r="D136" s="107" t="s">
        <v>291</v>
      </c>
      <c r="E136" s="244">
        <f aca="true" t="shared" si="45" ref="E136:M136">SUM(E137:E138)</f>
        <v>148977.48</v>
      </c>
      <c r="F136" s="244">
        <f t="shared" si="45"/>
        <v>150000</v>
      </c>
      <c r="G136" s="273">
        <f t="shared" si="45"/>
        <v>150000</v>
      </c>
      <c r="H136" s="273">
        <f t="shared" si="45"/>
        <v>0</v>
      </c>
      <c r="I136" s="273">
        <f t="shared" si="45"/>
        <v>0</v>
      </c>
      <c r="J136" s="273">
        <f t="shared" si="45"/>
        <v>0</v>
      </c>
      <c r="K136" s="273">
        <f t="shared" si="45"/>
        <v>150000</v>
      </c>
      <c r="L136" s="273">
        <f t="shared" si="45"/>
        <v>0</v>
      </c>
      <c r="M136" s="274">
        <f t="shared" si="45"/>
        <v>0</v>
      </c>
      <c r="N136" s="244">
        <f>SUM(N137:N138)</f>
        <v>0</v>
      </c>
      <c r="O136" s="244">
        <f>SUM(O137:O138)</f>
        <v>0</v>
      </c>
      <c r="P136" s="244">
        <f>SUM(P137:P138)</f>
        <v>0</v>
      </c>
    </row>
    <row r="137" spans="1:16" s="134" customFormat="1" ht="33.75" hidden="1">
      <c r="A137" s="141"/>
      <c r="B137" s="128"/>
      <c r="C137" s="132" t="s">
        <v>292</v>
      </c>
      <c r="D137" s="136" t="s">
        <v>293</v>
      </c>
      <c r="E137" s="261">
        <v>148400.28</v>
      </c>
      <c r="F137" s="261">
        <f>SUM(G137+M137)</f>
        <v>150000</v>
      </c>
      <c r="G137" s="262">
        <f>SUM(K137)</f>
        <v>150000</v>
      </c>
      <c r="H137" s="262"/>
      <c r="I137" s="262"/>
      <c r="J137" s="262"/>
      <c r="K137" s="262">
        <v>150000</v>
      </c>
      <c r="L137" s="262"/>
      <c r="M137" s="263"/>
      <c r="N137" s="261">
        <f aca="true" t="shared" si="46" ref="N137:P138">SUM(O137+U137)</f>
        <v>0</v>
      </c>
      <c r="O137" s="261">
        <f t="shared" si="46"/>
        <v>0</v>
      </c>
      <c r="P137" s="261">
        <f t="shared" si="46"/>
        <v>0</v>
      </c>
    </row>
    <row r="138" spans="1:16" s="134" customFormat="1" ht="33.75" hidden="1">
      <c r="A138" s="147"/>
      <c r="B138" s="142"/>
      <c r="C138" s="132" t="s">
        <v>355</v>
      </c>
      <c r="D138" s="136" t="s">
        <v>293</v>
      </c>
      <c r="E138" s="261">
        <v>577.2</v>
      </c>
      <c r="F138" s="261">
        <f>SUM(G138+M138)</f>
        <v>0</v>
      </c>
      <c r="G138" s="262">
        <f>SUM(K138)</f>
        <v>0</v>
      </c>
      <c r="H138" s="262"/>
      <c r="I138" s="262"/>
      <c r="J138" s="262"/>
      <c r="K138" s="262">
        <v>0</v>
      </c>
      <c r="L138" s="262"/>
      <c r="M138" s="263"/>
      <c r="N138" s="261">
        <f t="shared" si="46"/>
        <v>0</v>
      </c>
      <c r="O138" s="261">
        <f t="shared" si="46"/>
        <v>0</v>
      </c>
      <c r="P138" s="261">
        <f t="shared" si="46"/>
        <v>0</v>
      </c>
    </row>
    <row r="139" spans="1:16" s="126" customFormat="1" ht="12" hidden="1">
      <c r="A139" s="119" t="s">
        <v>171</v>
      </c>
      <c r="B139" s="120"/>
      <c r="C139" s="120"/>
      <c r="D139" s="121" t="s">
        <v>172</v>
      </c>
      <c r="E139" s="270">
        <f aca="true" t="shared" si="47" ref="E139:M139">SUM(E140+E143)</f>
        <v>42172.7</v>
      </c>
      <c r="F139" s="270">
        <f t="shared" si="47"/>
        <v>21900</v>
      </c>
      <c r="G139" s="271">
        <f t="shared" si="47"/>
        <v>21900</v>
      </c>
      <c r="H139" s="271">
        <f t="shared" si="47"/>
        <v>0</v>
      </c>
      <c r="I139" s="271">
        <f t="shared" si="47"/>
        <v>0</v>
      </c>
      <c r="J139" s="271">
        <f t="shared" si="47"/>
        <v>0</v>
      </c>
      <c r="K139" s="271">
        <f t="shared" si="47"/>
        <v>0</v>
      </c>
      <c r="L139" s="271">
        <f t="shared" si="47"/>
        <v>0</v>
      </c>
      <c r="M139" s="272">
        <f t="shared" si="47"/>
        <v>0</v>
      </c>
      <c r="N139" s="270">
        <f>SUM(N140+N143)</f>
        <v>0</v>
      </c>
      <c r="O139" s="270">
        <f>SUM(O140+O143)</f>
        <v>0</v>
      </c>
      <c r="P139" s="270">
        <f>SUM(P140+P143)</f>
        <v>0</v>
      </c>
    </row>
    <row r="140" spans="1:16" s="126" customFormat="1" ht="12" hidden="1">
      <c r="A140" s="169"/>
      <c r="B140" s="80" t="s">
        <v>179</v>
      </c>
      <c r="C140" s="80"/>
      <c r="D140" s="104" t="s">
        <v>180</v>
      </c>
      <c r="E140" s="244">
        <f>SUM(E141:E142)</f>
        <v>31172.7</v>
      </c>
      <c r="F140" s="244">
        <f>SUM(F141:F142)</f>
        <v>0</v>
      </c>
      <c r="G140" s="273">
        <f aca="true" t="shared" si="48" ref="G140:M140">SUM(G141+G142)</f>
        <v>0</v>
      </c>
      <c r="H140" s="273">
        <f t="shared" si="48"/>
        <v>0</v>
      </c>
      <c r="I140" s="273">
        <f t="shared" si="48"/>
        <v>0</v>
      </c>
      <c r="J140" s="273">
        <f t="shared" si="48"/>
        <v>0</v>
      </c>
      <c r="K140" s="273">
        <f t="shared" si="48"/>
        <v>0</v>
      </c>
      <c r="L140" s="273">
        <f t="shared" si="48"/>
        <v>0</v>
      </c>
      <c r="M140" s="274">
        <f t="shared" si="48"/>
        <v>0</v>
      </c>
      <c r="N140" s="244">
        <f>SUM(N141:N142)</f>
        <v>0</v>
      </c>
      <c r="O140" s="244">
        <f>SUM(O141:O142)</f>
        <v>0</v>
      </c>
      <c r="P140" s="244">
        <f>SUM(P141:P142)</f>
        <v>0</v>
      </c>
    </row>
    <row r="141" spans="1:16" s="134" customFormat="1" ht="11.25" hidden="1">
      <c r="A141" s="123"/>
      <c r="B141" s="135"/>
      <c r="C141" s="132" t="s">
        <v>277</v>
      </c>
      <c r="D141" s="133" t="s">
        <v>278</v>
      </c>
      <c r="E141" s="261">
        <v>17121</v>
      </c>
      <c r="F141" s="261">
        <f>SUM(G141+M141)</f>
        <v>0</v>
      </c>
      <c r="G141" s="262">
        <v>0</v>
      </c>
      <c r="H141" s="262"/>
      <c r="I141" s="262"/>
      <c r="J141" s="262"/>
      <c r="K141" s="262"/>
      <c r="L141" s="262"/>
      <c r="M141" s="263"/>
      <c r="N141" s="261">
        <f aca="true" t="shared" si="49" ref="N141:P142">SUM(O141+U141)</f>
        <v>0</v>
      </c>
      <c r="O141" s="261">
        <f t="shared" si="49"/>
        <v>0</v>
      </c>
      <c r="P141" s="261">
        <f t="shared" si="49"/>
        <v>0</v>
      </c>
    </row>
    <row r="142" spans="1:16" s="134" customFormat="1" ht="11.25" hidden="1">
      <c r="A142" s="123"/>
      <c r="B142" s="135"/>
      <c r="C142" s="132" t="s">
        <v>294</v>
      </c>
      <c r="D142" s="133" t="s">
        <v>295</v>
      </c>
      <c r="E142" s="261">
        <v>14051.7</v>
      </c>
      <c r="F142" s="261">
        <f>SUM(G142+M142)</f>
        <v>0</v>
      </c>
      <c r="G142" s="262">
        <v>0</v>
      </c>
      <c r="H142" s="262"/>
      <c r="I142" s="262"/>
      <c r="J142" s="262"/>
      <c r="K142" s="262"/>
      <c r="L142" s="262"/>
      <c r="M142" s="263"/>
      <c r="N142" s="261">
        <f t="shared" si="49"/>
        <v>0</v>
      </c>
      <c r="O142" s="261">
        <f t="shared" si="49"/>
        <v>0</v>
      </c>
      <c r="P142" s="261">
        <f t="shared" si="49"/>
        <v>0</v>
      </c>
    </row>
    <row r="143" spans="1:16" s="126" customFormat="1" ht="12" hidden="1">
      <c r="A143" s="167"/>
      <c r="B143" s="80" t="s">
        <v>296</v>
      </c>
      <c r="C143" s="80"/>
      <c r="D143" s="104" t="s">
        <v>297</v>
      </c>
      <c r="E143" s="244">
        <f aca="true" t="shared" si="50" ref="E143:P143">SUM(E144)</f>
        <v>11000</v>
      </c>
      <c r="F143" s="244">
        <f t="shared" si="50"/>
        <v>21900</v>
      </c>
      <c r="G143" s="273">
        <f t="shared" si="50"/>
        <v>21900</v>
      </c>
      <c r="H143" s="273">
        <f t="shared" si="50"/>
        <v>0</v>
      </c>
      <c r="I143" s="273">
        <f t="shared" si="50"/>
        <v>0</v>
      </c>
      <c r="J143" s="273">
        <f t="shared" si="50"/>
        <v>0</v>
      </c>
      <c r="K143" s="273">
        <f t="shared" si="50"/>
        <v>0</v>
      </c>
      <c r="L143" s="273">
        <f t="shared" si="50"/>
        <v>0</v>
      </c>
      <c r="M143" s="274">
        <f t="shared" si="50"/>
        <v>0</v>
      </c>
      <c r="N143" s="244">
        <f t="shared" si="50"/>
        <v>0</v>
      </c>
      <c r="O143" s="244">
        <f t="shared" si="50"/>
        <v>0</v>
      </c>
      <c r="P143" s="244">
        <f t="shared" si="50"/>
        <v>0</v>
      </c>
    </row>
    <row r="144" spans="1:16" s="134" customFormat="1" ht="11.25" hidden="1">
      <c r="A144" s="141"/>
      <c r="B144" s="128"/>
      <c r="C144" s="132" t="s">
        <v>298</v>
      </c>
      <c r="D144" s="133" t="s">
        <v>299</v>
      </c>
      <c r="E144" s="261">
        <v>11000</v>
      </c>
      <c r="F144" s="261">
        <f>SUM(G144+M144)</f>
        <v>21900</v>
      </c>
      <c r="G144" s="262">
        <v>21900</v>
      </c>
      <c r="H144" s="262"/>
      <c r="I144" s="262"/>
      <c r="J144" s="262"/>
      <c r="K144" s="262"/>
      <c r="L144" s="262"/>
      <c r="M144" s="263"/>
      <c r="N144" s="261">
        <f>SUM(O144+U144)</f>
        <v>0</v>
      </c>
      <c r="O144" s="261">
        <f>SUM(P144+V144)</f>
        <v>0</v>
      </c>
      <c r="P144" s="261">
        <f>SUM(Q144+W144)</f>
        <v>0</v>
      </c>
    </row>
    <row r="145" spans="1:16" s="126" customFormat="1" ht="12">
      <c r="A145" s="119" t="s">
        <v>183</v>
      </c>
      <c r="B145" s="120"/>
      <c r="C145" s="120"/>
      <c r="D145" s="121" t="s">
        <v>184</v>
      </c>
      <c r="E145" s="270">
        <f>SUM(E146+E166+E186+E205+E207+E214+E221)</f>
        <v>3219463.15</v>
      </c>
      <c r="F145" s="270">
        <f>SUM(F186)</f>
        <v>62648</v>
      </c>
      <c r="G145" s="303">
        <f>SUM(G146+G166+G186+G205+G207+G214+G221)</f>
        <v>3278273.06</v>
      </c>
      <c r="H145" s="303">
        <f>SUM(H146+H166+H186+H205+H207+H214+H221)</f>
        <v>2059359.44</v>
      </c>
      <c r="I145" s="303">
        <f>SUM(I146+I166+I186+I205+I207+I214+I221)</f>
        <v>431682.44</v>
      </c>
      <c r="J145" s="321">
        <f>SUM(J146+J166+J186+J205+J207+J221)</f>
        <v>0</v>
      </c>
      <c r="K145" s="321">
        <f>SUM(K146+K166+K186+K205+K207+K221)</f>
        <v>0</v>
      </c>
      <c r="L145" s="321">
        <f>SUM(L146+L166+L186+L205+L207+L221)</f>
        <v>0</v>
      </c>
      <c r="M145" s="323">
        <f>SUM(M146+M166+M186+M205+M207+M214+M221)</f>
        <v>887840</v>
      </c>
      <c r="N145" s="270">
        <f>SUM(N186)</f>
        <v>280000</v>
      </c>
      <c r="O145" s="270">
        <f>SUM(O186)</f>
        <v>0</v>
      </c>
      <c r="P145" s="270">
        <f>SUM(P186)</f>
        <v>342648</v>
      </c>
    </row>
    <row r="146" spans="1:16" s="144" customFormat="1" ht="11.25" hidden="1">
      <c r="A146" s="337"/>
      <c r="B146" s="334" t="s">
        <v>185</v>
      </c>
      <c r="C146" s="334"/>
      <c r="D146" s="335" t="s">
        <v>300</v>
      </c>
      <c r="E146" s="331">
        <f>SUM(E147:E165)</f>
        <v>1902421</v>
      </c>
      <c r="F146" s="331">
        <f>SUM(F152+F162)</f>
        <v>40860</v>
      </c>
      <c r="G146" s="332">
        <f aca="true" t="shared" si="51" ref="G146:M146">SUM(G147:G165)</f>
        <v>1967050.94</v>
      </c>
      <c r="H146" s="332">
        <f t="shared" si="51"/>
        <v>1314614</v>
      </c>
      <c r="I146" s="332">
        <f t="shared" si="51"/>
        <v>278645.44</v>
      </c>
      <c r="J146" s="332">
        <f t="shared" si="51"/>
        <v>0</v>
      </c>
      <c r="K146" s="332">
        <f t="shared" si="51"/>
        <v>0</v>
      </c>
      <c r="L146" s="332">
        <f t="shared" si="51"/>
        <v>0</v>
      </c>
      <c r="M146" s="333">
        <f t="shared" si="51"/>
        <v>0</v>
      </c>
      <c r="N146" s="331">
        <f>SUM(N152+N162)</f>
        <v>6200</v>
      </c>
      <c r="O146" s="331">
        <f>SUM(O152+O162)</f>
        <v>0</v>
      </c>
      <c r="P146" s="331">
        <f>SUM(P152+P162)</f>
        <v>47060</v>
      </c>
    </row>
    <row r="147" spans="1:16" s="134" customFormat="1" ht="22.5" hidden="1">
      <c r="A147" s="141"/>
      <c r="B147" s="128"/>
      <c r="C147" s="132" t="s">
        <v>245</v>
      </c>
      <c r="D147" s="136" t="s">
        <v>246</v>
      </c>
      <c r="E147" s="261">
        <v>98225</v>
      </c>
      <c r="F147" s="261">
        <f aca="true" t="shared" si="52" ref="F147:F156">SUM(G147+M147)</f>
        <v>95546</v>
      </c>
      <c r="G147" s="262">
        <v>95546</v>
      </c>
      <c r="H147" s="262"/>
      <c r="I147" s="262"/>
      <c r="J147" s="262"/>
      <c r="K147" s="262"/>
      <c r="L147" s="262"/>
      <c r="M147" s="263"/>
      <c r="N147" s="261">
        <f aca="true" t="shared" si="53" ref="N147:P161">SUM(O147+U147)</f>
        <v>0</v>
      </c>
      <c r="O147" s="261">
        <f t="shared" si="53"/>
        <v>0</v>
      </c>
      <c r="P147" s="261">
        <f t="shared" si="53"/>
        <v>0</v>
      </c>
    </row>
    <row r="148" spans="1:16" s="134" customFormat="1" ht="11.25" hidden="1">
      <c r="A148" s="141"/>
      <c r="B148" s="130"/>
      <c r="C148" s="132" t="s">
        <v>247</v>
      </c>
      <c r="D148" s="133" t="s">
        <v>248</v>
      </c>
      <c r="E148" s="261">
        <v>1108523</v>
      </c>
      <c r="F148" s="261">
        <f t="shared" si="52"/>
        <v>1183709</v>
      </c>
      <c r="G148" s="262">
        <f>SUM(H148)</f>
        <v>1183709</v>
      </c>
      <c r="H148" s="262">
        <v>1183709</v>
      </c>
      <c r="I148" s="262"/>
      <c r="J148" s="262"/>
      <c r="K148" s="262"/>
      <c r="L148" s="262"/>
      <c r="M148" s="263"/>
      <c r="N148" s="261">
        <f t="shared" si="53"/>
        <v>0</v>
      </c>
      <c r="O148" s="261">
        <f t="shared" si="53"/>
        <v>0</v>
      </c>
      <c r="P148" s="261">
        <f t="shared" si="53"/>
        <v>0</v>
      </c>
    </row>
    <row r="149" spans="1:16" s="134" customFormat="1" ht="11.25" hidden="1">
      <c r="A149" s="141"/>
      <c r="B149" s="130"/>
      <c r="C149" s="132" t="s">
        <v>249</v>
      </c>
      <c r="D149" s="133" t="s">
        <v>250</v>
      </c>
      <c r="E149" s="261">
        <v>75342</v>
      </c>
      <c r="F149" s="261">
        <f t="shared" si="52"/>
        <v>90045</v>
      </c>
      <c r="G149" s="262">
        <f>SUM(H149)</f>
        <v>90045</v>
      </c>
      <c r="H149" s="262">
        <v>90045</v>
      </c>
      <c r="I149" s="262"/>
      <c r="J149" s="262"/>
      <c r="K149" s="262"/>
      <c r="L149" s="262"/>
      <c r="M149" s="263"/>
      <c r="N149" s="261">
        <f t="shared" si="53"/>
        <v>0</v>
      </c>
      <c r="O149" s="261">
        <f t="shared" si="53"/>
        <v>0</v>
      </c>
      <c r="P149" s="261">
        <f t="shared" si="53"/>
        <v>0</v>
      </c>
    </row>
    <row r="150" spans="1:16" s="134" customFormat="1" ht="11.25" hidden="1">
      <c r="A150" s="141"/>
      <c r="B150" s="130"/>
      <c r="C150" s="132" t="s">
        <v>251</v>
      </c>
      <c r="D150" s="133" t="s">
        <v>252</v>
      </c>
      <c r="E150" s="261">
        <v>283592</v>
      </c>
      <c r="F150" s="261">
        <f t="shared" si="52"/>
        <v>243880.24</v>
      </c>
      <c r="G150" s="262">
        <f>SUM(I150)</f>
        <v>243880.24</v>
      </c>
      <c r="H150" s="262"/>
      <c r="I150" s="262">
        <v>243880.24</v>
      </c>
      <c r="J150" s="262"/>
      <c r="K150" s="262"/>
      <c r="L150" s="262"/>
      <c r="M150" s="263"/>
      <c r="N150" s="261">
        <f t="shared" si="53"/>
        <v>0</v>
      </c>
      <c r="O150" s="261">
        <f t="shared" si="53"/>
        <v>0</v>
      </c>
      <c r="P150" s="261">
        <f t="shared" si="53"/>
        <v>0</v>
      </c>
    </row>
    <row r="151" spans="1:16" s="134" customFormat="1" ht="11.25" hidden="1">
      <c r="A151" s="141"/>
      <c r="B151" s="130"/>
      <c r="C151" s="132" t="s">
        <v>253</v>
      </c>
      <c r="D151" s="133" t="s">
        <v>254</v>
      </c>
      <c r="E151" s="261">
        <v>47721</v>
      </c>
      <c r="F151" s="261">
        <f t="shared" si="52"/>
        <v>34765.2</v>
      </c>
      <c r="G151" s="262">
        <f>SUM(I151)</f>
        <v>34765.2</v>
      </c>
      <c r="H151" s="262"/>
      <c r="I151" s="262">
        <v>34765.2</v>
      </c>
      <c r="J151" s="262"/>
      <c r="K151" s="262"/>
      <c r="L151" s="262"/>
      <c r="M151" s="263"/>
      <c r="N151" s="261">
        <f t="shared" si="53"/>
        <v>0</v>
      </c>
      <c r="O151" s="261">
        <f t="shared" si="53"/>
        <v>0</v>
      </c>
      <c r="P151" s="261">
        <f t="shared" si="53"/>
        <v>0</v>
      </c>
    </row>
    <row r="152" spans="1:16" s="134" customFormat="1" ht="11.25" hidden="1">
      <c r="A152" s="129"/>
      <c r="B152" s="130"/>
      <c r="C152" s="132" t="s">
        <v>271</v>
      </c>
      <c r="D152" s="133" t="s">
        <v>272</v>
      </c>
      <c r="E152" s="261">
        <v>38171.04</v>
      </c>
      <c r="F152" s="261">
        <f t="shared" si="52"/>
        <v>40860</v>
      </c>
      <c r="G152" s="262">
        <f>SUM(H152)</f>
        <v>40860</v>
      </c>
      <c r="H152" s="262">
        <v>40860</v>
      </c>
      <c r="I152" s="262"/>
      <c r="J152" s="262"/>
      <c r="K152" s="262"/>
      <c r="L152" s="262"/>
      <c r="M152" s="263"/>
      <c r="N152" s="261">
        <v>3000</v>
      </c>
      <c r="O152" s="261"/>
      <c r="P152" s="261">
        <f>SUM(F152+N152)</f>
        <v>43860</v>
      </c>
    </row>
    <row r="153" spans="1:16" s="134" customFormat="1" ht="11.25" hidden="1">
      <c r="A153" s="141"/>
      <c r="B153" s="130"/>
      <c r="C153" s="132" t="s">
        <v>239</v>
      </c>
      <c r="D153" s="133" t="s">
        <v>240</v>
      </c>
      <c r="E153" s="261">
        <v>100423.96</v>
      </c>
      <c r="F153" s="261">
        <f t="shared" si="52"/>
        <v>123390</v>
      </c>
      <c r="G153" s="262">
        <v>123390</v>
      </c>
      <c r="H153" s="262"/>
      <c r="I153" s="262"/>
      <c r="J153" s="262"/>
      <c r="K153" s="262"/>
      <c r="L153" s="262"/>
      <c r="M153" s="263"/>
      <c r="N153" s="261">
        <f t="shared" si="53"/>
        <v>0</v>
      </c>
      <c r="O153" s="261">
        <f t="shared" si="53"/>
        <v>0</v>
      </c>
      <c r="P153" s="261">
        <f t="shared" si="53"/>
        <v>0</v>
      </c>
    </row>
    <row r="154" spans="1:16" s="134" customFormat="1" ht="22.5" hidden="1">
      <c r="A154" s="123"/>
      <c r="B154" s="135"/>
      <c r="C154" s="132" t="s">
        <v>303</v>
      </c>
      <c r="D154" s="136" t="s">
        <v>304</v>
      </c>
      <c r="E154" s="261">
        <v>3600</v>
      </c>
      <c r="F154" s="261">
        <f t="shared" si="52"/>
        <v>5000</v>
      </c>
      <c r="G154" s="262">
        <v>5000</v>
      </c>
      <c r="H154" s="262"/>
      <c r="I154" s="262"/>
      <c r="J154" s="262"/>
      <c r="K154" s="262"/>
      <c r="L154" s="262"/>
      <c r="M154" s="263"/>
      <c r="N154" s="261">
        <f t="shared" si="53"/>
        <v>0</v>
      </c>
      <c r="O154" s="261">
        <f t="shared" si="53"/>
        <v>0</v>
      </c>
      <c r="P154" s="261">
        <f t="shared" si="53"/>
        <v>0</v>
      </c>
    </row>
    <row r="155" spans="1:16" s="134" customFormat="1" ht="11.25" hidden="1">
      <c r="A155" s="141"/>
      <c r="B155" s="130"/>
      <c r="C155" s="132" t="s">
        <v>273</v>
      </c>
      <c r="D155" s="133" t="s">
        <v>274</v>
      </c>
      <c r="E155" s="261">
        <v>25000</v>
      </c>
      <c r="F155" s="261">
        <f t="shared" si="52"/>
        <v>25800</v>
      </c>
      <c r="G155" s="262">
        <v>25800</v>
      </c>
      <c r="H155" s="262"/>
      <c r="I155" s="262"/>
      <c r="J155" s="262"/>
      <c r="K155" s="262"/>
      <c r="L155" s="262"/>
      <c r="M155" s="263"/>
      <c r="N155" s="261">
        <f t="shared" si="53"/>
        <v>0</v>
      </c>
      <c r="O155" s="261">
        <f t="shared" si="53"/>
        <v>0</v>
      </c>
      <c r="P155" s="261">
        <f t="shared" si="53"/>
        <v>0</v>
      </c>
    </row>
    <row r="156" spans="1:16" s="134" customFormat="1" ht="11.25" hidden="1">
      <c r="A156" s="137"/>
      <c r="B156" s="138"/>
      <c r="C156" s="132" t="s">
        <v>260</v>
      </c>
      <c r="D156" s="133" t="s">
        <v>261</v>
      </c>
      <c r="E156" s="261">
        <v>12679</v>
      </c>
      <c r="F156" s="261">
        <f t="shared" si="52"/>
        <v>0</v>
      </c>
      <c r="G156" s="262">
        <v>0</v>
      </c>
      <c r="H156" s="262"/>
      <c r="I156" s="262"/>
      <c r="J156" s="262"/>
      <c r="K156" s="262"/>
      <c r="L156" s="262"/>
      <c r="M156" s="263"/>
      <c r="N156" s="261">
        <f t="shared" si="53"/>
        <v>0</v>
      </c>
      <c r="O156" s="261">
        <f t="shared" si="53"/>
        <v>0</v>
      </c>
      <c r="P156" s="261">
        <f t="shared" si="53"/>
        <v>0</v>
      </c>
    </row>
    <row r="157" spans="1:16" s="134" customFormat="1" ht="11.25" hidden="1">
      <c r="A157" s="129"/>
      <c r="B157" s="130"/>
      <c r="C157" s="132" t="s">
        <v>432</v>
      </c>
      <c r="D157" s="133" t="s">
        <v>433</v>
      </c>
      <c r="E157" s="261">
        <v>0</v>
      </c>
      <c r="F157" s="261">
        <f>SUM(G157+M157)</f>
        <v>1080</v>
      </c>
      <c r="G157" s="262">
        <v>1080</v>
      </c>
      <c r="H157" s="262"/>
      <c r="I157" s="262"/>
      <c r="J157" s="262"/>
      <c r="K157" s="262"/>
      <c r="L157" s="262"/>
      <c r="M157" s="263"/>
      <c r="N157" s="261">
        <f t="shared" si="53"/>
        <v>0</v>
      </c>
      <c r="O157" s="261">
        <f t="shared" si="53"/>
        <v>0</v>
      </c>
      <c r="P157" s="261">
        <f t="shared" si="53"/>
        <v>0</v>
      </c>
    </row>
    <row r="158" spans="1:16" s="134" customFormat="1" ht="11.25" hidden="1">
      <c r="A158" s="141"/>
      <c r="B158" s="130"/>
      <c r="C158" s="132" t="s">
        <v>241</v>
      </c>
      <c r="D158" s="133" t="s">
        <v>242</v>
      </c>
      <c r="E158" s="261">
        <v>19503</v>
      </c>
      <c r="F158" s="261">
        <f>SUM(G158+M158)</f>
        <v>26900</v>
      </c>
      <c r="G158" s="262">
        <v>26900</v>
      </c>
      <c r="H158" s="262"/>
      <c r="I158" s="262"/>
      <c r="J158" s="262"/>
      <c r="K158" s="262"/>
      <c r="L158" s="262"/>
      <c r="M158" s="263"/>
      <c r="N158" s="261">
        <f t="shared" si="53"/>
        <v>0</v>
      </c>
      <c r="O158" s="261">
        <f t="shared" si="53"/>
        <v>0</v>
      </c>
      <c r="P158" s="261">
        <f t="shared" si="53"/>
        <v>0</v>
      </c>
    </row>
    <row r="159" spans="1:16" s="134" customFormat="1" ht="11.25" hidden="1">
      <c r="A159" s="129"/>
      <c r="B159" s="130"/>
      <c r="C159" s="132" t="s">
        <v>275</v>
      </c>
      <c r="D159" s="133" t="s">
        <v>276</v>
      </c>
      <c r="E159" s="261">
        <v>3954</v>
      </c>
      <c r="F159" s="261">
        <f>SUM(G159+M159)</f>
        <v>4118</v>
      </c>
      <c r="G159" s="262">
        <v>4118</v>
      </c>
      <c r="H159" s="262"/>
      <c r="I159" s="262"/>
      <c r="J159" s="262"/>
      <c r="K159" s="262"/>
      <c r="L159" s="262"/>
      <c r="M159" s="263"/>
      <c r="N159" s="261">
        <f t="shared" si="53"/>
        <v>0</v>
      </c>
      <c r="O159" s="261">
        <f t="shared" si="53"/>
        <v>0</v>
      </c>
      <c r="P159" s="261">
        <f t="shared" si="53"/>
        <v>0</v>
      </c>
    </row>
    <row r="160" spans="1:16" s="134" customFormat="1" ht="22.5" hidden="1">
      <c r="A160" s="129"/>
      <c r="B160" s="130"/>
      <c r="C160" s="132" t="s">
        <v>350</v>
      </c>
      <c r="D160" s="136" t="s">
        <v>357</v>
      </c>
      <c r="E160" s="261">
        <v>3600</v>
      </c>
      <c r="F160" s="261">
        <f>SUM(G160+M160)</f>
        <v>3800</v>
      </c>
      <c r="G160" s="262">
        <v>3800</v>
      </c>
      <c r="H160" s="262"/>
      <c r="I160" s="262"/>
      <c r="J160" s="262"/>
      <c r="K160" s="262"/>
      <c r="L160" s="262"/>
      <c r="M160" s="263"/>
      <c r="N160" s="261">
        <f t="shared" si="53"/>
        <v>0</v>
      </c>
      <c r="O160" s="261">
        <f t="shared" si="53"/>
        <v>0</v>
      </c>
      <c r="P160" s="261">
        <f t="shared" si="53"/>
        <v>0</v>
      </c>
    </row>
    <row r="161" spans="1:16" s="134" customFormat="1" ht="11.25" hidden="1">
      <c r="A161" s="141"/>
      <c r="B161" s="130"/>
      <c r="C161" s="132" t="s">
        <v>268</v>
      </c>
      <c r="D161" s="133" t="s">
        <v>269</v>
      </c>
      <c r="E161" s="261">
        <v>1890</v>
      </c>
      <c r="F161" s="261">
        <f>SUM(G161+M161)</f>
        <v>2200</v>
      </c>
      <c r="G161" s="262">
        <v>2200</v>
      </c>
      <c r="H161" s="262"/>
      <c r="I161" s="262"/>
      <c r="J161" s="262"/>
      <c r="K161" s="262"/>
      <c r="L161" s="262"/>
      <c r="M161" s="263"/>
      <c r="N161" s="261">
        <f t="shared" si="53"/>
        <v>0</v>
      </c>
      <c r="O161" s="261">
        <f t="shared" si="53"/>
        <v>0</v>
      </c>
      <c r="P161" s="261">
        <f t="shared" si="53"/>
        <v>0</v>
      </c>
    </row>
    <row r="162" spans="1:16" s="134" customFormat="1" ht="11.25" hidden="1">
      <c r="A162" s="129"/>
      <c r="B162" s="130"/>
      <c r="C162" s="132" t="s">
        <v>277</v>
      </c>
      <c r="D162" s="133" t="s">
        <v>278</v>
      </c>
      <c r="E162" s="261">
        <v>2065</v>
      </c>
      <c r="F162" s="261">
        <v>0</v>
      </c>
      <c r="G162" s="262">
        <v>2065</v>
      </c>
      <c r="H162" s="262"/>
      <c r="I162" s="262"/>
      <c r="J162" s="262"/>
      <c r="K162" s="262"/>
      <c r="L162" s="262"/>
      <c r="M162" s="263"/>
      <c r="N162" s="261">
        <v>3200</v>
      </c>
      <c r="O162" s="261"/>
      <c r="P162" s="261">
        <f>SUM(F162+N162)</f>
        <v>3200</v>
      </c>
    </row>
    <row r="163" spans="1:16" s="134" customFormat="1" ht="22.5" hidden="1">
      <c r="A163" s="141"/>
      <c r="B163" s="130"/>
      <c r="C163" s="132" t="s">
        <v>255</v>
      </c>
      <c r="D163" s="136" t="s">
        <v>256</v>
      </c>
      <c r="E163" s="261">
        <v>75432</v>
      </c>
      <c r="F163" s="261">
        <f>SUM(G163+M163)</f>
        <v>80542.5</v>
      </c>
      <c r="G163" s="262">
        <v>80542.5</v>
      </c>
      <c r="H163" s="262"/>
      <c r="I163" s="262"/>
      <c r="J163" s="262"/>
      <c r="K163" s="262"/>
      <c r="L163" s="262"/>
      <c r="M163" s="263"/>
      <c r="N163" s="261">
        <f aca="true" t="shared" si="54" ref="N163:P165">SUM(O163+U163)</f>
        <v>0</v>
      </c>
      <c r="O163" s="261">
        <f t="shared" si="54"/>
        <v>0</v>
      </c>
      <c r="P163" s="261">
        <f t="shared" si="54"/>
        <v>0</v>
      </c>
    </row>
    <row r="164" spans="1:16" s="134" customFormat="1" ht="22.5" hidden="1">
      <c r="A164" s="129"/>
      <c r="B164" s="130"/>
      <c r="C164" s="132" t="s">
        <v>353</v>
      </c>
      <c r="D164" s="136" t="s">
        <v>361</v>
      </c>
      <c r="E164" s="261">
        <v>900</v>
      </c>
      <c r="F164" s="261">
        <f>SUM(G164+M164)</f>
        <v>1150</v>
      </c>
      <c r="G164" s="262">
        <v>1150</v>
      </c>
      <c r="H164" s="262"/>
      <c r="I164" s="262"/>
      <c r="J164" s="262"/>
      <c r="K164" s="262"/>
      <c r="L164" s="262"/>
      <c r="M164" s="263"/>
      <c r="N164" s="261">
        <f t="shared" si="54"/>
        <v>0</v>
      </c>
      <c r="O164" s="261">
        <f t="shared" si="54"/>
        <v>0</v>
      </c>
      <c r="P164" s="261">
        <f t="shared" si="54"/>
        <v>0</v>
      </c>
    </row>
    <row r="165" spans="1:16" s="134" customFormat="1" ht="22.5" hidden="1">
      <c r="A165" s="129"/>
      <c r="B165" s="130"/>
      <c r="C165" s="132" t="s">
        <v>354</v>
      </c>
      <c r="D165" s="136" t="s">
        <v>360</v>
      </c>
      <c r="E165" s="261">
        <v>1800</v>
      </c>
      <c r="F165" s="261">
        <f>SUM(G165+M165)</f>
        <v>2200</v>
      </c>
      <c r="G165" s="262">
        <v>2200</v>
      </c>
      <c r="H165" s="262"/>
      <c r="I165" s="262"/>
      <c r="J165" s="262"/>
      <c r="K165" s="262"/>
      <c r="L165" s="262"/>
      <c r="M165" s="263"/>
      <c r="N165" s="261">
        <f t="shared" si="54"/>
        <v>0</v>
      </c>
      <c r="O165" s="261">
        <f t="shared" si="54"/>
        <v>0</v>
      </c>
      <c r="P165" s="261">
        <f t="shared" si="54"/>
        <v>0</v>
      </c>
    </row>
    <row r="166" spans="1:16" s="144" customFormat="1" ht="11.25" hidden="1">
      <c r="A166" s="328"/>
      <c r="B166" s="334" t="s">
        <v>190</v>
      </c>
      <c r="C166" s="334"/>
      <c r="D166" s="335" t="s">
        <v>191</v>
      </c>
      <c r="E166" s="331">
        <f>SUM(E167:E185)</f>
        <v>333574</v>
      </c>
      <c r="F166" s="331">
        <f>SUM(F172+F182)</f>
        <v>2700</v>
      </c>
      <c r="G166" s="332">
        <f aca="true" t="shared" si="55" ref="G166:M166">SUM(G167:G185)</f>
        <v>379995.12</v>
      </c>
      <c r="H166" s="332">
        <f t="shared" si="55"/>
        <v>267859.44</v>
      </c>
      <c r="I166" s="332">
        <f t="shared" si="55"/>
        <v>52620</v>
      </c>
      <c r="J166" s="332">
        <f t="shared" si="55"/>
        <v>0</v>
      </c>
      <c r="K166" s="332">
        <f t="shared" si="55"/>
        <v>0</v>
      </c>
      <c r="L166" s="332">
        <f t="shared" si="55"/>
        <v>0</v>
      </c>
      <c r="M166" s="333">
        <f t="shared" si="55"/>
        <v>0</v>
      </c>
      <c r="N166" s="331">
        <f>SUM(N172+N182)</f>
        <v>1336</v>
      </c>
      <c r="O166" s="331">
        <f>SUM(O172+O182)</f>
        <v>0</v>
      </c>
      <c r="P166" s="331">
        <f>SUM(P172+P182)</f>
        <v>4036</v>
      </c>
    </row>
    <row r="167" spans="1:16" s="134" customFormat="1" ht="22.5" hidden="1">
      <c r="A167" s="141"/>
      <c r="B167" s="128"/>
      <c r="C167" s="132" t="s">
        <v>245</v>
      </c>
      <c r="D167" s="136" t="s">
        <v>246</v>
      </c>
      <c r="E167" s="261">
        <v>15621</v>
      </c>
      <c r="F167" s="261">
        <f aca="true" t="shared" si="56" ref="F167:F176">SUM(G167+M167)</f>
        <v>16021.68</v>
      </c>
      <c r="G167" s="262">
        <v>16021.68</v>
      </c>
      <c r="H167" s="262"/>
      <c r="I167" s="262"/>
      <c r="J167" s="262"/>
      <c r="K167" s="262"/>
      <c r="L167" s="262"/>
      <c r="M167" s="263"/>
      <c r="N167" s="261">
        <f aca="true" t="shared" si="57" ref="N167:P181">SUM(O167+U167)</f>
        <v>0</v>
      </c>
      <c r="O167" s="261">
        <f t="shared" si="57"/>
        <v>0</v>
      </c>
      <c r="P167" s="261">
        <f t="shared" si="57"/>
        <v>0</v>
      </c>
    </row>
    <row r="168" spans="1:16" s="134" customFormat="1" ht="11.25" hidden="1">
      <c r="A168" s="141"/>
      <c r="B168" s="130"/>
      <c r="C168" s="132" t="s">
        <v>247</v>
      </c>
      <c r="D168" s="133" t="s">
        <v>248</v>
      </c>
      <c r="E168" s="261">
        <v>215911</v>
      </c>
      <c r="F168" s="261">
        <f t="shared" si="56"/>
        <v>246807</v>
      </c>
      <c r="G168" s="262">
        <f>SUM(H168)</f>
        <v>246807</v>
      </c>
      <c r="H168" s="262">
        <v>246807</v>
      </c>
      <c r="I168" s="262"/>
      <c r="J168" s="262"/>
      <c r="K168" s="262"/>
      <c r="L168" s="262"/>
      <c r="M168" s="263"/>
      <c r="N168" s="261">
        <f t="shared" si="57"/>
        <v>0</v>
      </c>
      <c r="O168" s="261">
        <f t="shared" si="57"/>
        <v>0</v>
      </c>
      <c r="P168" s="261">
        <f t="shared" si="57"/>
        <v>0</v>
      </c>
    </row>
    <row r="169" spans="1:16" s="134" customFormat="1" ht="11.25" hidden="1">
      <c r="A169" s="141"/>
      <c r="B169" s="130"/>
      <c r="C169" s="132" t="s">
        <v>249</v>
      </c>
      <c r="D169" s="133" t="s">
        <v>250</v>
      </c>
      <c r="E169" s="261">
        <v>16592</v>
      </c>
      <c r="F169" s="261">
        <f t="shared" si="56"/>
        <v>18352.44</v>
      </c>
      <c r="G169" s="262">
        <f>SUM(H169)</f>
        <v>18352.44</v>
      </c>
      <c r="H169" s="262">
        <v>18352.44</v>
      </c>
      <c r="I169" s="262"/>
      <c r="J169" s="262"/>
      <c r="K169" s="262"/>
      <c r="L169" s="262"/>
      <c r="M169" s="263"/>
      <c r="N169" s="261">
        <f t="shared" si="57"/>
        <v>0</v>
      </c>
      <c r="O169" s="261">
        <f t="shared" si="57"/>
        <v>0</v>
      </c>
      <c r="P169" s="261">
        <f t="shared" si="57"/>
        <v>0</v>
      </c>
    </row>
    <row r="170" spans="1:16" s="134" customFormat="1" ht="11.25" hidden="1">
      <c r="A170" s="141"/>
      <c r="B170" s="130"/>
      <c r="C170" s="132" t="s">
        <v>251</v>
      </c>
      <c r="D170" s="133" t="s">
        <v>252</v>
      </c>
      <c r="E170" s="261">
        <v>42528</v>
      </c>
      <c r="F170" s="261">
        <f t="shared" si="56"/>
        <v>46056</v>
      </c>
      <c r="G170" s="262">
        <f>SUM(I170)</f>
        <v>46056</v>
      </c>
      <c r="H170" s="262"/>
      <c r="I170" s="262">
        <v>46056</v>
      </c>
      <c r="J170" s="262"/>
      <c r="K170" s="262"/>
      <c r="L170" s="262"/>
      <c r="M170" s="263"/>
      <c r="N170" s="261">
        <f t="shared" si="57"/>
        <v>0</v>
      </c>
      <c r="O170" s="261">
        <f t="shared" si="57"/>
        <v>0</v>
      </c>
      <c r="P170" s="261">
        <f t="shared" si="57"/>
        <v>0</v>
      </c>
    </row>
    <row r="171" spans="1:16" s="134" customFormat="1" ht="11.25" hidden="1">
      <c r="A171" s="141"/>
      <c r="B171" s="130"/>
      <c r="C171" s="132" t="s">
        <v>253</v>
      </c>
      <c r="D171" s="133" t="s">
        <v>254</v>
      </c>
      <c r="E171" s="261">
        <v>5995</v>
      </c>
      <c r="F171" s="261">
        <f t="shared" si="56"/>
        <v>6564</v>
      </c>
      <c r="G171" s="262">
        <f>SUM(I171)</f>
        <v>6564</v>
      </c>
      <c r="H171" s="262"/>
      <c r="I171" s="262">
        <v>6564</v>
      </c>
      <c r="J171" s="262"/>
      <c r="K171" s="262"/>
      <c r="L171" s="262"/>
      <c r="M171" s="263"/>
      <c r="N171" s="261">
        <f t="shared" si="57"/>
        <v>0</v>
      </c>
      <c r="O171" s="261">
        <f t="shared" si="57"/>
        <v>0</v>
      </c>
      <c r="P171" s="261">
        <f t="shared" si="57"/>
        <v>0</v>
      </c>
    </row>
    <row r="172" spans="1:16" s="134" customFormat="1" ht="11.25" hidden="1">
      <c r="A172" s="129"/>
      <c r="B172" s="130"/>
      <c r="C172" s="132" t="s">
        <v>271</v>
      </c>
      <c r="D172" s="133" t="s">
        <v>272</v>
      </c>
      <c r="E172" s="261">
        <v>2580</v>
      </c>
      <c r="F172" s="261">
        <f t="shared" si="56"/>
        <v>2700</v>
      </c>
      <c r="G172" s="262">
        <f>SUM(H172)</f>
        <v>2700</v>
      </c>
      <c r="H172" s="262">
        <v>2700</v>
      </c>
      <c r="I172" s="262"/>
      <c r="J172" s="262"/>
      <c r="K172" s="262"/>
      <c r="L172" s="262"/>
      <c r="M172" s="263"/>
      <c r="N172" s="261">
        <v>1000</v>
      </c>
      <c r="O172" s="261"/>
      <c r="P172" s="261">
        <f>SUM(F172+N172)</f>
        <v>3700</v>
      </c>
    </row>
    <row r="173" spans="1:16" s="134" customFormat="1" ht="11.25" hidden="1">
      <c r="A173" s="141"/>
      <c r="B173" s="130"/>
      <c r="C173" s="132" t="s">
        <v>239</v>
      </c>
      <c r="D173" s="133" t="s">
        <v>240</v>
      </c>
      <c r="E173" s="261">
        <v>11001</v>
      </c>
      <c r="F173" s="261">
        <f t="shared" si="56"/>
        <v>12050</v>
      </c>
      <c r="G173" s="262">
        <v>12050</v>
      </c>
      <c r="H173" s="262"/>
      <c r="I173" s="262"/>
      <c r="J173" s="262"/>
      <c r="K173" s="262"/>
      <c r="L173" s="262"/>
      <c r="M173" s="263"/>
      <c r="N173" s="261">
        <f t="shared" si="57"/>
        <v>0</v>
      </c>
      <c r="O173" s="261">
        <f t="shared" si="57"/>
        <v>0</v>
      </c>
      <c r="P173" s="261">
        <f t="shared" si="57"/>
        <v>0</v>
      </c>
    </row>
    <row r="174" spans="1:16" s="134" customFormat="1" ht="22.5" hidden="1">
      <c r="A174" s="141"/>
      <c r="B174" s="130"/>
      <c r="C174" s="132" t="s">
        <v>303</v>
      </c>
      <c r="D174" s="136" t="s">
        <v>304</v>
      </c>
      <c r="E174" s="261">
        <v>1000</v>
      </c>
      <c r="F174" s="261">
        <f t="shared" si="56"/>
        <v>1500</v>
      </c>
      <c r="G174" s="262">
        <v>1500</v>
      </c>
      <c r="H174" s="262"/>
      <c r="I174" s="262"/>
      <c r="J174" s="262"/>
      <c r="K174" s="262"/>
      <c r="L174" s="262"/>
      <c r="M174" s="263"/>
      <c r="N174" s="261">
        <f t="shared" si="57"/>
        <v>0</v>
      </c>
      <c r="O174" s="261">
        <f t="shared" si="57"/>
        <v>0</v>
      </c>
      <c r="P174" s="261">
        <f t="shared" si="57"/>
        <v>0</v>
      </c>
    </row>
    <row r="175" spans="1:16" s="134" customFormat="1" ht="11.25" hidden="1">
      <c r="A175" s="123"/>
      <c r="B175" s="135"/>
      <c r="C175" s="148">
        <v>4260</v>
      </c>
      <c r="D175" s="143" t="s">
        <v>274</v>
      </c>
      <c r="E175" s="279">
        <v>2200</v>
      </c>
      <c r="F175" s="261">
        <f t="shared" si="56"/>
        <v>2400</v>
      </c>
      <c r="G175" s="262">
        <v>2400</v>
      </c>
      <c r="H175" s="262"/>
      <c r="I175" s="262"/>
      <c r="J175" s="262"/>
      <c r="K175" s="262"/>
      <c r="L175" s="262"/>
      <c r="M175" s="263"/>
      <c r="N175" s="261">
        <f t="shared" si="57"/>
        <v>0</v>
      </c>
      <c r="O175" s="261">
        <f t="shared" si="57"/>
        <v>0</v>
      </c>
      <c r="P175" s="261">
        <f t="shared" si="57"/>
        <v>0</v>
      </c>
    </row>
    <row r="176" spans="1:16" s="134" customFormat="1" ht="11.25" hidden="1">
      <c r="A176" s="137"/>
      <c r="B176" s="138"/>
      <c r="C176" s="132" t="s">
        <v>260</v>
      </c>
      <c r="D176" s="133" t="s">
        <v>261</v>
      </c>
      <c r="E176" s="261">
        <v>0</v>
      </c>
      <c r="F176" s="261">
        <f t="shared" si="56"/>
        <v>5000</v>
      </c>
      <c r="G176" s="262">
        <v>5000</v>
      </c>
      <c r="H176" s="262"/>
      <c r="I176" s="262"/>
      <c r="J176" s="262"/>
      <c r="K176" s="262"/>
      <c r="L176" s="262"/>
      <c r="M176" s="263"/>
      <c r="N176" s="261">
        <f t="shared" si="57"/>
        <v>0</v>
      </c>
      <c r="O176" s="261">
        <f t="shared" si="57"/>
        <v>0</v>
      </c>
      <c r="P176" s="261">
        <f t="shared" si="57"/>
        <v>0</v>
      </c>
    </row>
    <row r="177" spans="1:16" s="134" customFormat="1" ht="11.25" hidden="1">
      <c r="A177" s="129"/>
      <c r="B177" s="130"/>
      <c r="C177" s="132" t="s">
        <v>432</v>
      </c>
      <c r="D177" s="133" t="s">
        <v>433</v>
      </c>
      <c r="E177" s="261">
        <v>0</v>
      </c>
      <c r="F177" s="261">
        <f>SUM(G177+M177)</f>
        <v>500</v>
      </c>
      <c r="G177" s="262">
        <v>500</v>
      </c>
      <c r="H177" s="262"/>
      <c r="I177" s="262"/>
      <c r="J177" s="262"/>
      <c r="K177" s="262"/>
      <c r="L177" s="262"/>
      <c r="M177" s="263"/>
      <c r="N177" s="261">
        <f t="shared" si="57"/>
        <v>0</v>
      </c>
      <c r="O177" s="261">
        <f t="shared" si="57"/>
        <v>0</v>
      </c>
      <c r="P177" s="261">
        <f t="shared" si="57"/>
        <v>0</v>
      </c>
    </row>
    <row r="178" spans="1:16" s="134" customFormat="1" ht="11.25" hidden="1">
      <c r="A178" s="141"/>
      <c r="B178" s="130"/>
      <c r="C178" s="132" t="s">
        <v>241</v>
      </c>
      <c r="D178" s="133" t="s">
        <v>242</v>
      </c>
      <c r="E178" s="261">
        <v>2000</v>
      </c>
      <c r="F178" s="261">
        <f>SUM(G178+M178)</f>
        <v>1900</v>
      </c>
      <c r="G178" s="262">
        <v>1900</v>
      </c>
      <c r="H178" s="262"/>
      <c r="I178" s="262"/>
      <c r="J178" s="262"/>
      <c r="K178" s="262"/>
      <c r="L178" s="262"/>
      <c r="M178" s="263"/>
      <c r="N178" s="261">
        <f t="shared" si="57"/>
        <v>0</v>
      </c>
      <c r="O178" s="261">
        <f t="shared" si="57"/>
        <v>0</v>
      </c>
      <c r="P178" s="261">
        <f t="shared" si="57"/>
        <v>0</v>
      </c>
    </row>
    <row r="179" spans="1:16" s="134" customFormat="1" ht="11.25" hidden="1">
      <c r="A179" s="129"/>
      <c r="B179" s="130"/>
      <c r="C179" s="132" t="s">
        <v>275</v>
      </c>
      <c r="D179" s="133" t="s">
        <v>276</v>
      </c>
      <c r="E179" s="261">
        <v>0</v>
      </c>
      <c r="F179" s="261">
        <f>SUM(G179+M179)</f>
        <v>600</v>
      </c>
      <c r="G179" s="262">
        <v>600</v>
      </c>
      <c r="H179" s="262"/>
      <c r="I179" s="262"/>
      <c r="J179" s="262"/>
      <c r="K179" s="262"/>
      <c r="L179" s="262"/>
      <c r="M179" s="263"/>
      <c r="N179" s="261">
        <f t="shared" si="57"/>
        <v>0</v>
      </c>
      <c r="O179" s="261">
        <f t="shared" si="57"/>
        <v>0</v>
      </c>
      <c r="P179" s="261">
        <f t="shared" si="57"/>
        <v>0</v>
      </c>
    </row>
    <row r="180" spans="1:16" s="134" customFormat="1" ht="22.5" hidden="1">
      <c r="A180" s="129"/>
      <c r="B180" s="130"/>
      <c r="C180" s="132" t="s">
        <v>350</v>
      </c>
      <c r="D180" s="136" t="s">
        <v>357</v>
      </c>
      <c r="E180" s="261">
        <v>700</v>
      </c>
      <c r="F180" s="261">
        <f>SUM(G180+M180)</f>
        <v>700</v>
      </c>
      <c r="G180" s="262">
        <v>700</v>
      </c>
      <c r="H180" s="262"/>
      <c r="I180" s="262"/>
      <c r="J180" s="262"/>
      <c r="K180" s="262"/>
      <c r="L180" s="262"/>
      <c r="M180" s="263"/>
      <c r="N180" s="261">
        <f t="shared" si="57"/>
        <v>0</v>
      </c>
      <c r="O180" s="261">
        <f t="shared" si="57"/>
        <v>0</v>
      </c>
      <c r="P180" s="261">
        <f t="shared" si="57"/>
        <v>0</v>
      </c>
    </row>
    <row r="181" spans="1:16" s="134" customFormat="1" ht="11.25" hidden="1">
      <c r="A181" s="141"/>
      <c r="B181" s="130"/>
      <c r="C181" s="132" t="s">
        <v>268</v>
      </c>
      <c r="D181" s="133" t="s">
        <v>269</v>
      </c>
      <c r="E181" s="261">
        <v>1050</v>
      </c>
      <c r="F181" s="261">
        <f>SUM(G181+M181)</f>
        <v>1100</v>
      </c>
      <c r="G181" s="262">
        <v>1100</v>
      </c>
      <c r="H181" s="262"/>
      <c r="I181" s="262"/>
      <c r="J181" s="262"/>
      <c r="K181" s="262"/>
      <c r="L181" s="262"/>
      <c r="M181" s="263"/>
      <c r="N181" s="261">
        <f t="shared" si="57"/>
        <v>0</v>
      </c>
      <c r="O181" s="261">
        <f t="shared" si="57"/>
        <v>0</v>
      </c>
      <c r="P181" s="261">
        <f t="shared" si="57"/>
        <v>0</v>
      </c>
    </row>
    <row r="182" spans="1:16" s="134" customFormat="1" ht="11.25" hidden="1">
      <c r="A182" s="129"/>
      <c r="B182" s="130"/>
      <c r="C182" s="132" t="s">
        <v>277</v>
      </c>
      <c r="D182" s="133" t="s">
        <v>278</v>
      </c>
      <c r="E182" s="261">
        <v>2065</v>
      </c>
      <c r="F182" s="261">
        <v>0</v>
      </c>
      <c r="G182" s="262">
        <v>2065</v>
      </c>
      <c r="H182" s="262"/>
      <c r="I182" s="262"/>
      <c r="J182" s="262"/>
      <c r="K182" s="262"/>
      <c r="L182" s="262"/>
      <c r="M182" s="263"/>
      <c r="N182" s="261">
        <v>336</v>
      </c>
      <c r="O182" s="261"/>
      <c r="P182" s="261">
        <f>SUM(F182+N182)</f>
        <v>336</v>
      </c>
    </row>
    <row r="183" spans="1:16" s="134" customFormat="1" ht="22.5" hidden="1">
      <c r="A183" s="141"/>
      <c r="B183" s="130"/>
      <c r="C183" s="132" t="s">
        <v>255</v>
      </c>
      <c r="D183" s="136" t="s">
        <v>256</v>
      </c>
      <c r="E183" s="261">
        <v>13831</v>
      </c>
      <c r="F183" s="261">
        <f>SUM(G183+M183)</f>
        <v>15159</v>
      </c>
      <c r="G183" s="262">
        <v>15159</v>
      </c>
      <c r="H183" s="262"/>
      <c r="I183" s="262"/>
      <c r="J183" s="262"/>
      <c r="K183" s="262"/>
      <c r="L183" s="262"/>
      <c r="M183" s="263"/>
      <c r="N183" s="261">
        <f aca="true" t="shared" si="58" ref="N183:P185">SUM(O183+U183)</f>
        <v>0</v>
      </c>
      <c r="O183" s="261">
        <f t="shared" si="58"/>
        <v>0</v>
      </c>
      <c r="P183" s="261">
        <f t="shared" si="58"/>
        <v>0</v>
      </c>
    </row>
    <row r="184" spans="1:16" s="134" customFormat="1" ht="22.5" hidden="1">
      <c r="A184" s="129"/>
      <c r="B184" s="130"/>
      <c r="C184" s="132" t="s">
        <v>353</v>
      </c>
      <c r="D184" s="136" t="s">
        <v>361</v>
      </c>
      <c r="E184" s="261">
        <v>100</v>
      </c>
      <c r="F184" s="261">
        <f>SUM(G184+M184)</f>
        <v>120</v>
      </c>
      <c r="G184" s="262">
        <v>120</v>
      </c>
      <c r="H184" s="262"/>
      <c r="I184" s="262"/>
      <c r="J184" s="262"/>
      <c r="K184" s="262"/>
      <c r="L184" s="262"/>
      <c r="M184" s="263"/>
      <c r="N184" s="261">
        <f t="shared" si="58"/>
        <v>0</v>
      </c>
      <c r="O184" s="261">
        <f t="shared" si="58"/>
        <v>0</v>
      </c>
      <c r="P184" s="261">
        <f t="shared" si="58"/>
        <v>0</v>
      </c>
    </row>
    <row r="185" spans="1:16" s="134" customFormat="1" ht="22.5" hidden="1">
      <c r="A185" s="129"/>
      <c r="B185" s="130"/>
      <c r="C185" s="132" t="s">
        <v>354</v>
      </c>
      <c r="D185" s="136" t="s">
        <v>360</v>
      </c>
      <c r="E185" s="261">
        <v>400</v>
      </c>
      <c r="F185" s="261">
        <f>SUM(G185+M185)</f>
        <v>400</v>
      </c>
      <c r="G185" s="262">
        <v>400</v>
      </c>
      <c r="H185" s="262"/>
      <c r="I185" s="262"/>
      <c r="J185" s="262"/>
      <c r="K185" s="262"/>
      <c r="L185" s="262"/>
      <c r="M185" s="263"/>
      <c r="N185" s="261">
        <f t="shared" si="58"/>
        <v>0</v>
      </c>
      <c r="O185" s="261">
        <f t="shared" si="58"/>
        <v>0</v>
      </c>
      <c r="P185" s="261">
        <f t="shared" si="58"/>
        <v>0</v>
      </c>
    </row>
    <row r="186" spans="1:16" s="126" customFormat="1" ht="12">
      <c r="A186" s="167"/>
      <c r="B186" s="80" t="s">
        <v>305</v>
      </c>
      <c r="C186" s="80"/>
      <c r="D186" s="104" t="s">
        <v>306</v>
      </c>
      <c r="E186" s="244">
        <f>SUM(E187:E204)</f>
        <v>720772.15</v>
      </c>
      <c r="F186" s="331">
        <f>SUM(F193)</f>
        <v>62648</v>
      </c>
      <c r="G186" s="332">
        <f>SUM(G187:G204)</f>
        <v>555649</v>
      </c>
      <c r="H186" s="332">
        <f>SUM(H187:H204)</f>
        <v>393560</v>
      </c>
      <c r="I186" s="332">
        <f>SUM(I187:I204)</f>
        <v>83982</v>
      </c>
      <c r="J186" s="332">
        <f>SUM(J187:J202)</f>
        <v>0</v>
      </c>
      <c r="K186" s="332">
        <f>SUM(K187:K202)</f>
        <v>0</v>
      </c>
      <c r="L186" s="332">
        <f>SUM(L187:L202)</f>
        <v>0</v>
      </c>
      <c r="M186" s="333">
        <f>SUM(M187:M204)</f>
        <v>887840</v>
      </c>
      <c r="N186" s="331">
        <f>SUM(N193)</f>
        <v>280000</v>
      </c>
      <c r="O186" s="331">
        <f>SUM(O193)</f>
        <v>0</v>
      </c>
      <c r="P186" s="331">
        <f>SUM(P193)</f>
        <v>342648</v>
      </c>
    </row>
    <row r="187" spans="1:16" s="134" customFormat="1" ht="22.5" hidden="1">
      <c r="A187" s="141"/>
      <c r="B187" s="128"/>
      <c r="C187" s="132" t="s">
        <v>245</v>
      </c>
      <c r="D187" s="136" t="s">
        <v>246</v>
      </c>
      <c r="E187" s="261">
        <v>29779</v>
      </c>
      <c r="F187" s="261">
        <f aca="true" t="shared" si="59" ref="F187:F192">SUM(G187+M187)</f>
        <v>32093</v>
      </c>
      <c r="G187" s="262">
        <v>32093</v>
      </c>
      <c r="H187" s="262"/>
      <c r="I187" s="262"/>
      <c r="J187" s="262"/>
      <c r="K187" s="262"/>
      <c r="L187" s="262"/>
      <c r="M187" s="263"/>
      <c r="N187" s="261">
        <f aca="true" t="shared" si="60" ref="N187:P204">SUM(O187+U187)</f>
        <v>0</v>
      </c>
      <c r="O187" s="261">
        <f t="shared" si="60"/>
        <v>0</v>
      </c>
      <c r="P187" s="261">
        <f t="shared" si="60"/>
        <v>0</v>
      </c>
    </row>
    <row r="188" spans="1:16" s="134" customFormat="1" ht="11.25" hidden="1">
      <c r="A188" s="141"/>
      <c r="B188" s="130"/>
      <c r="C188" s="132" t="s">
        <v>247</v>
      </c>
      <c r="D188" s="133" t="s">
        <v>248</v>
      </c>
      <c r="E188" s="261">
        <v>314900</v>
      </c>
      <c r="F188" s="261">
        <f t="shared" si="59"/>
        <v>366793</v>
      </c>
      <c r="G188" s="262">
        <f>SUM(H188)</f>
        <v>366793</v>
      </c>
      <c r="H188" s="262">
        <v>366793</v>
      </c>
      <c r="I188" s="262"/>
      <c r="J188" s="262"/>
      <c r="K188" s="262"/>
      <c r="L188" s="262"/>
      <c r="M188" s="263"/>
      <c r="N188" s="261">
        <f t="shared" si="60"/>
        <v>0</v>
      </c>
      <c r="O188" s="261">
        <f t="shared" si="60"/>
        <v>0</v>
      </c>
      <c r="P188" s="261">
        <f t="shared" si="60"/>
        <v>0</v>
      </c>
    </row>
    <row r="189" spans="1:16" s="134" customFormat="1" ht="11.25" hidden="1">
      <c r="A189" s="141"/>
      <c r="B189" s="130"/>
      <c r="C189" s="132" t="s">
        <v>249</v>
      </c>
      <c r="D189" s="133" t="s">
        <v>250</v>
      </c>
      <c r="E189" s="261">
        <v>21047</v>
      </c>
      <c r="F189" s="261">
        <f t="shared" si="59"/>
        <v>26767</v>
      </c>
      <c r="G189" s="262">
        <f>SUM(H189)</f>
        <v>26767</v>
      </c>
      <c r="H189" s="262">
        <v>26767</v>
      </c>
      <c r="I189" s="262"/>
      <c r="J189" s="262"/>
      <c r="K189" s="262"/>
      <c r="L189" s="262"/>
      <c r="M189" s="263"/>
      <c r="N189" s="261"/>
      <c r="O189" s="261">
        <v>271.4</v>
      </c>
      <c r="P189" s="261">
        <f>SUM(F189-O189)</f>
        <v>26495.6</v>
      </c>
    </row>
    <row r="190" spans="1:16" s="134" customFormat="1" ht="11.25" hidden="1">
      <c r="A190" s="141"/>
      <c r="B190" s="130"/>
      <c r="C190" s="132" t="s">
        <v>251</v>
      </c>
      <c r="D190" s="133" t="s">
        <v>252</v>
      </c>
      <c r="E190" s="261">
        <v>62040</v>
      </c>
      <c r="F190" s="261">
        <f t="shared" si="59"/>
        <v>73505</v>
      </c>
      <c r="G190" s="262">
        <f>SUM(I190)</f>
        <v>73505</v>
      </c>
      <c r="H190" s="262"/>
      <c r="I190" s="262">
        <v>73505</v>
      </c>
      <c r="J190" s="262"/>
      <c r="K190" s="262"/>
      <c r="L190" s="262"/>
      <c r="M190" s="263"/>
      <c r="N190" s="261">
        <f t="shared" si="60"/>
        <v>0</v>
      </c>
      <c r="O190" s="261">
        <f t="shared" si="60"/>
        <v>0</v>
      </c>
      <c r="P190" s="261">
        <f t="shared" si="60"/>
        <v>0</v>
      </c>
    </row>
    <row r="191" spans="1:16" s="134" customFormat="1" ht="11.25" hidden="1">
      <c r="A191" s="141"/>
      <c r="B191" s="130"/>
      <c r="C191" s="132" t="s">
        <v>253</v>
      </c>
      <c r="D191" s="133" t="s">
        <v>254</v>
      </c>
      <c r="E191" s="261">
        <v>8746</v>
      </c>
      <c r="F191" s="261">
        <f t="shared" si="59"/>
        <v>10477</v>
      </c>
      <c r="G191" s="262">
        <f>SUM(I191)</f>
        <v>10477</v>
      </c>
      <c r="H191" s="262"/>
      <c r="I191" s="262">
        <v>10477</v>
      </c>
      <c r="J191" s="262"/>
      <c r="K191" s="262"/>
      <c r="L191" s="262"/>
      <c r="M191" s="263"/>
      <c r="N191" s="261">
        <f t="shared" si="60"/>
        <v>0</v>
      </c>
      <c r="O191" s="261">
        <f t="shared" si="60"/>
        <v>0</v>
      </c>
      <c r="P191" s="261">
        <f t="shared" si="60"/>
        <v>0</v>
      </c>
    </row>
    <row r="192" spans="1:16" s="134" customFormat="1" ht="11.25" hidden="1">
      <c r="A192" s="141"/>
      <c r="B192" s="130"/>
      <c r="C192" s="132" t="s">
        <v>239</v>
      </c>
      <c r="D192" s="133" t="s">
        <v>240</v>
      </c>
      <c r="E192" s="261">
        <v>3700</v>
      </c>
      <c r="F192" s="261">
        <f t="shared" si="59"/>
        <v>7500</v>
      </c>
      <c r="G192" s="262">
        <v>7500</v>
      </c>
      <c r="H192" s="262"/>
      <c r="I192" s="262"/>
      <c r="J192" s="262"/>
      <c r="K192" s="262"/>
      <c r="L192" s="262"/>
      <c r="M192" s="263"/>
      <c r="N192" s="261">
        <f t="shared" si="60"/>
        <v>0</v>
      </c>
      <c r="O192" s="261">
        <f t="shared" si="60"/>
        <v>0</v>
      </c>
      <c r="P192" s="261">
        <f t="shared" si="60"/>
        <v>0</v>
      </c>
    </row>
    <row r="193" spans="1:16" s="134" customFormat="1" ht="11.25">
      <c r="A193" s="141"/>
      <c r="B193" s="130"/>
      <c r="C193" s="132" t="s">
        <v>260</v>
      </c>
      <c r="D193" s="136" t="s">
        <v>261</v>
      </c>
      <c r="E193" s="261">
        <v>3000</v>
      </c>
      <c r="F193" s="261">
        <v>62648</v>
      </c>
      <c r="G193" s="262">
        <v>6000</v>
      </c>
      <c r="H193" s="262"/>
      <c r="I193" s="262"/>
      <c r="J193" s="262"/>
      <c r="K193" s="262"/>
      <c r="L193" s="262"/>
      <c r="M193" s="263"/>
      <c r="N193" s="261">
        <v>280000</v>
      </c>
      <c r="O193" s="261"/>
      <c r="P193" s="261">
        <f>SUM(F193+N193)</f>
        <v>342648</v>
      </c>
    </row>
    <row r="194" spans="1:16" s="134" customFormat="1" ht="11.25" hidden="1">
      <c r="A194" s="141"/>
      <c r="B194" s="130"/>
      <c r="C194" s="132" t="s">
        <v>241</v>
      </c>
      <c r="D194" s="133" t="s">
        <v>242</v>
      </c>
      <c r="E194" s="261">
        <v>5000</v>
      </c>
      <c r="F194" s="261">
        <f aca="true" t="shared" si="61" ref="F194:F204">SUM(G194+M194)</f>
        <v>3300</v>
      </c>
      <c r="G194" s="262">
        <v>3300</v>
      </c>
      <c r="H194" s="262"/>
      <c r="I194" s="262"/>
      <c r="J194" s="262"/>
      <c r="K194" s="262"/>
      <c r="L194" s="262"/>
      <c r="M194" s="263"/>
      <c r="N194" s="261">
        <f t="shared" si="60"/>
        <v>0</v>
      </c>
      <c r="O194" s="261">
        <f t="shared" si="60"/>
        <v>0</v>
      </c>
      <c r="P194" s="261">
        <f t="shared" si="60"/>
        <v>0</v>
      </c>
    </row>
    <row r="195" spans="1:16" s="134" customFormat="1" ht="11.25" hidden="1">
      <c r="A195" s="129"/>
      <c r="B195" s="130"/>
      <c r="C195" s="132" t="s">
        <v>275</v>
      </c>
      <c r="D195" s="133" t="s">
        <v>276</v>
      </c>
      <c r="E195" s="261">
        <v>718</v>
      </c>
      <c r="F195" s="261">
        <f t="shared" si="61"/>
        <v>1318</v>
      </c>
      <c r="G195" s="262">
        <v>1318</v>
      </c>
      <c r="H195" s="262"/>
      <c r="I195" s="262"/>
      <c r="J195" s="262"/>
      <c r="K195" s="262"/>
      <c r="L195" s="262"/>
      <c r="M195" s="263"/>
      <c r="N195" s="261">
        <f t="shared" si="60"/>
        <v>0</v>
      </c>
      <c r="O195" s="261">
        <f t="shared" si="60"/>
        <v>0</v>
      </c>
      <c r="P195" s="261">
        <f t="shared" si="60"/>
        <v>0</v>
      </c>
    </row>
    <row r="196" spans="1:16" s="134" customFormat="1" ht="22.5" hidden="1">
      <c r="A196" s="129"/>
      <c r="B196" s="130"/>
      <c r="C196" s="132" t="s">
        <v>350</v>
      </c>
      <c r="D196" s="136" t="s">
        <v>357</v>
      </c>
      <c r="E196" s="261">
        <v>500</v>
      </c>
      <c r="F196" s="261">
        <f t="shared" si="61"/>
        <v>1200</v>
      </c>
      <c r="G196" s="262">
        <v>1200</v>
      </c>
      <c r="H196" s="262"/>
      <c r="I196" s="262"/>
      <c r="J196" s="262"/>
      <c r="K196" s="262"/>
      <c r="L196" s="262"/>
      <c r="M196" s="263"/>
      <c r="N196" s="261">
        <f t="shared" si="60"/>
        <v>0</v>
      </c>
      <c r="O196" s="261">
        <f t="shared" si="60"/>
        <v>0</v>
      </c>
      <c r="P196" s="261">
        <f t="shared" si="60"/>
        <v>0</v>
      </c>
    </row>
    <row r="197" spans="1:16" s="134" customFormat="1" ht="22.5" hidden="1">
      <c r="A197" s="129"/>
      <c r="B197" s="130"/>
      <c r="C197" s="132" t="s">
        <v>367</v>
      </c>
      <c r="D197" s="136" t="s">
        <v>368</v>
      </c>
      <c r="E197" s="261">
        <v>7000</v>
      </c>
      <c r="F197" s="261">
        <f t="shared" si="61"/>
        <v>0</v>
      </c>
      <c r="G197" s="262">
        <v>0</v>
      </c>
      <c r="H197" s="262"/>
      <c r="I197" s="262"/>
      <c r="J197" s="262"/>
      <c r="K197" s="262"/>
      <c r="L197" s="262"/>
      <c r="M197" s="263"/>
      <c r="N197" s="261">
        <f t="shared" si="60"/>
        <v>0</v>
      </c>
      <c r="O197" s="261">
        <f t="shared" si="60"/>
        <v>0</v>
      </c>
      <c r="P197" s="261">
        <f t="shared" si="60"/>
        <v>0</v>
      </c>
    </row>
    <row r="198" spans="1:16" s="134" customFormat="1" ht="11.25" hidden="1">
      <c r="A198" s="141"/>
      <c r="B198" s="130"/>
      <c r="C198" s="132" t="s">
        <v>268</v>
      </c>
      <c r="D198" s="133" t="s">
        <v>269</v>
      </c>
      <c r="E198" s="261">
        <v>630</v>
      </c>
      <c r="F198" s="261">
        <f t="shared" si="61"/>
        <v>700</v>
      </c>
      <c r="G198" s="262">
        <v>700</v>
      </c>
      <c r="H198" s="262"/>
      <c r="I198" s="262"/>
      <c r="J198" s="262"/>
      <c r="K198" s="262"/>
      <c r="L198" s="262"/>
      <c r="M198" s="263"/>
      <c r="N198" s="261">
        <f t="shared" si="60"/>
        <v>0</v>
      </c>
      <c r="O198" s="261">
        <f t="shared" si="60"/>
        <v>0</v>
      </c>
      <c r="P198" s="261">
        <f t="shared" si="60"/>
        <v>0</v>
      </c>
    </row>
    <row r="199" spans="1:16" s="134" customFormat="1" ht="22.5" hidden="1">
      <c r="A199" s="137"/>
      <c r="B199" s="130"/>
      <c r="C199" s="132" t="s">
        <v>255</v>
      </c>
      <c r="D199" s="136" t="s">
        <v>256</v>
      </c>
      <c r="E199" s="261">
        <v>23210</v>
      </c>
      <c r="F199" s="261">
        <f t="shared" si="61"/>
        <v>25046</v>
      </c>
      <c r="G199" s="262">
        <v>25046</v>
      </c>
      <c r="H199" s="262"/>
      <c r="I199" s="262"/>
      <c r="J199" s="262"/>
      <c r="K199" s="262"/>
      <c r="L199" s="262"/>
      <c r="M199" s="263"/>
      <c r="N199" s="261">
        <f t="shared" si="60"/>
        <v>0</v>
      </c>
      <c r="O199" s="261">
        <f t="shared" si="60"/>
        <v>0</v>
      </c>
      <c r="P199" s="261">
        <f t="shared" si="60"/>
        <v>0</v>
      </c>
    </row>
    <row r="200" spans="1:16" s="134" customFormat="1" ht="22.5" hidden="1">
      <c r="A200" s="129"/>
      <c r="B200" s="130"/>
      <c r="C200" s="132" t="s">
        <v>353</v>
      </c>
      <c r="D200" s="136" t="s">
        <v>361</v>
      </c>
      <c r="E200" s="261">
        <v>200</v>
      </c>
      <c r="F200" s="261">
        <f t="shared" si="61"/>
        <v>350</v>
      </c>
      <c r="G200" s="262">
        <v>350</v>
      </c>
      <c r="H200" s="262"/>
      <c r="I200" s="262"/>
      <c r="J200" s="262"/>
      <c r="K200" s="262"/>
      <c r="L200" s="262"/>
      <c r="M200" s="263"/>
      <c r="N200" s="261">
        <f t="shared" si="60"/>
        <v>0</v>
      </c>
      <c r="O200" s="261">
        <f t="shared" si="60"/>
        <v>0</v>
      </c>
      <c r="P200" s="261">
        <f t="shared" si="60"/>
        <v>0</v>
      </c>
    </row>
    <row r="201" spans="1:16" s="134" customFormat="1" ht="22.5" hidden="1">
      <c r="A201" s="129"/>
      <c r="B201" s="130"/>
      <c r="C201" s="132" t="s">
        <v>354</v>
      </c>
      <c r="D201" s="136" t="s">
        <v>360</v>
      </c>
      <c r="E201" s="261">
        <v>371</v>
      </c>
      <c r="F201" s="261">
        <f t="shared" si="61"/>
        <v>600</v>
      </c>
      <c r="G201" s="262">
        <v>600</v>
      </c>
      <c r="H201" s="262"/>
      <c r="I201" s="262"/>
      <c r="J201" s="262"/>
      <c r="K201" s="262"/>
      <c r="L201" s="262"/>
      <c r="M201" s="263"/>
      <c r="N201" s="261">
        <f t="shared" si="60"/>
        <v>0</v>
      </c>
      <c r="O201" s="261">
        <f t="shared" si="60"/>
        <v>0</v>
      </c>
      <c r="P201" s="261">
        <f t="shared" si="60"/>
        <v>0</v>
      </c>
    </row>
    <row r="202" spans="1:16" s="134" customFormat="1" ht="11.25" hidden="1">
      <c r="A202" s="123"/>
      <c r="B202" s="124"/>
      <c r="C202" s="132" t="s">
        <v>226</v>
      </c>
      <c r="D202" s="133" t="s">
        <v>227</v>
      </c>
      <c r="E202" s="261">
        <v>239931.15</v>
      </c>
      <c r="F202" s="261">
        <f t="shared" si="61"/>
        <v>87840</v>
      </c>
      <c r="G202" s="262"/>
      <c r="H202" s="262"/>
      <c r="I202" s="262"/>
      <c r="J202" s="262"/>
      <c r="K202" s="262"/>
      <c r="L202" s="262"/>
      <c r="M202" s="263">
        <v>87840</v>
      </c>
      <c r="N202" s="261">
        <f t="shared" si="60"/>
        <v>0</v>
      </c>
      <c r="O202" s="261">
        <f t="shared" si="60"/>
        <v>0</v>
      </c>
      <c r="P202" s="261">
        <f t="shared" si="60"/>
        <v>0</v>
      </c>
    </row>
    <row r="203" spans="1:16" s="134" customFormat="1" ht="11.25" hidden="1">
      <c r="A203" s="123"/>
      <c r="B203" s="124"/>
      <c r="C203" s="132" t="s">
        <v>228</v>
      </c>
      <c r="D203" s="133" t="s">
        <v>227</v>
      </c>
      <c r="E203" s="261">
        <v>0</v>
      </c>
      <c r="F203" s="261">
        <f t="shared" si="61"/>
        <v>600000</v>
      </c>
      <c r="G203" s="262"/>
      <c r="H203" s="262"/>
      <c r="I203" s="262"/>
      <c r="J203" s="262"/>
      <c r="K203" s="262"/>
      <c r="L203" s="262"/>
      <c r="M203" s="263">
        <v>600000</v>
      </c>
      <c r="N203" s="261">
        <f t="shared" si="60"/>
        <v>0</v>
      </c>
      <c r="O203" s="261">
        <f t="shared" si="60"/>
        <v>0</v>
      </c>
      <c r="P203" s="261">
        <f t="shared" si="60"/>
        <v>0</v>
      </c>
    </row>
    <row r="204" spans="1:16" s="134" customFormat="1" ht="11.25" hidden="1">
      <c r="A204" s="123"/>
      <c r="B204" s="149"/>
      <c r="C204" s="132" t="s">
        <v>229</v>
      </c>
      <c r="D204" s="133" t="s">
        <v>227</v>
      </c>
      <c r="E204" s="261">
        <v>0</v>
      </c>
      <c r="F204" s="261">
        <f t="shared" si="61"/>
        <v>200000</v>
      </c>
      <c r="G204" s="262"/>
      <c r="H204" s="262"/>
      <c r="I204" s="262"/>
      <c r="J204" s="262"/>
      <c r="K204" s="262"/>
      <c r="L204" s="262"/>
      <c r="M204" s="263">
        <v>200000</v>
      </c>
      <c r="N204" s="261">
        <f t="shared" si="60"/>
        <v>0</v>
      </c>
      <c r="O204" s="261">
        <f t="shared" si="60"/>
        <v>0</v>
      </c>
      <c r="P204" s="261">
        <f t="shared" si="60"/>
        <v>0</v>
      </c>
    </row>
    <row r="205" spans="1:16" s="166" customFormat="1" ht="12" hidden="1">
      <c r="A205" s="177"/>
      <c r="B205" s="164" t="s">
        <v>307</v>
      </c>
      <c r="C205" s="164"/>
      <c r="D205" s="172" t="s">
        <v>308</v>
      </c>
      <c r="E205" s="258">
        <f aca="true" t="shared" si="62" ref="E205:P205">SUM(E206)</f>
        <v>190000</v>
      </c>
      <c r="F205" s="258">
        <f t="shared" si="62"/>
        <v>220000</v>
      </c>
      <c r="G205" s="259">
        <f t="shared" si="62"/>
        <v>220000</v>
      </c>
      <c r="H205" s="259">
        <f t="shared" si="62"/>
        <v>0</v>
      </c>
      <c r="I205" s="259">
        <f t="shared" si="62"/>
        <v>0</v>
      </c>
      <c r="J205" s="259">
        <f t="shared" si="62"/>
        <v>0</v>
      </c>
      <c r="K205" s="259">
        <f t="shared" si="62"/>
        <v>0</v>
      </c>
      <c r="L205" s="259">
        <f t="shared" si="62"/>
        <v>0</v>
      </c>
      <c r="M205" s="260">
        <f t="shared" si="62"/>
        <v>0</v>
      </c>
      <c r="N205" s="258">
        <f t="shared" si="62"/>
        <v>0</v>
      </c>
      <c r="O205" s="258">
        <f t="shared" si="62"/>
        <v>0</v>
      </c>
      <c r="P205" s="258">
        <f t="shared" si="62"/>
        <v>0</v>
      </c>
    </row>
    <row r="206" spans="1:16" s="134" customFormat="1" ht="11.25" hidden="1">
      <c r="A206" s="141"/>
      <c r="B206" s="130"/>
      <c r="C206" s="132" t="s">
        <v>241</v>
      </c>
      <c r="D206" s="133" t="s">
        <v>242</v>
      </c>
      <c r="E206" s="261">
        <v>190000</v>
      </c>
      <c r="F206" s="261">
        <f>SUM(G206+M206)</f>
        <v>220000</v>
      </c>
      <c r="G206" s="262">
        <v>220000</v>
      </c>
      <c r="H206" s="262"/>
      <c r="I206" s="262"/>
      <c r="J206" s="262"/>
      <c r="K206" s="262"/>
      <c r="L206" s="262"/>
      <c r="M206" s="263"/>
      <c r="N206" s="261">
        <f>SUM(O206+U206)</f>
        <v>0</v>
      </c>
      <c r="O206" s="261">
        <f>SUM(P206+V206)</f>
        <v>0</v>
      </c>
      <c r="P206" s="261">
        <f>SUM(Q206+W206)</f>
        <v>0</v>
      </c>
    </row>
    <row r="207" spans="1:16" s="166" customFormat="1" ht="12" hidden="1">
      <c r="A207" s="177"/>
      <c r="B207" s="164" t="s">
        <v>309</v>
      </c>
      <c r="C207" s="164"/>
      <c r="D207" s="172" t="s">
        <v>310</v>
      </c>
      <c r="E207" s="258">
        <f>SUM(E208:E213)</f>
        <v>14397</v>
      </c>
      <c r="F207" s="258">
        <f>SUM(F208:F213)</f>
        <v>15005</v>
      </c>
      <c r="G207" s="259">
        <f>SUM(G208:G213)</f>
        <v>15005</v>
      </c>
      <c r="H207" s="259">
        <f aca="true" t="shared" si="63" ref="H207:M207">SUM(H208:H211)</f>
        <v>0</v>
      </c>
      <c r="I207" s="259">
        <f t="shared" si="63"/>
        <v>0</v>
      </c>
      <c r="J207" s="259">
        <f t="shared" si="63"/>
        <v>0</v>
      </c>
      <c r="K207" s="259">
        <f t="shared" si="63"/>
        <v>0</v>
      </c>
      <c r="L207" s="259">
        <f t="shared" si="63"/>
        <v>0</v>
      </c>
      <c r="M207" s="260">
        <f t="shared" si="63"/>
        <v>0</v>
      </c>
      <c r="N207" s="258">
        <f>SUM(N208:N213)</f>
        <v>0</v>
      </c>
      <c r="O207" s="258">
        <f>SUM(O208:O213)</f>
        <v>0</v>
      </c>
      <c r="P207" s="258">
        <f>SUM(P208:P213)</f>
        <v>0</v>
      </c>
    </row>
    <row r="208" spans="1:16" s="144" customFormat="1" ht="11.25" hidden="1">
      <c r="A208" s="127"/>
      <c r="B208" s="150"/>
      <c r="C208" s="40" t="s">
        <v>239</v>
      </c>
      <c r="D208" s="105" t="s">
        <v>240</v>
      </c>
      <c r="E208" s="261">
        <v>591</v>
      </c>
      <c r="F208" s="261">
        <f aca="true" t="shared" si="64" ref="F208:F213">SUM(G208+M208)</f>
        <v>750</v>
      </c>
      <c r="G208" s="277">
        <v>750</v>
      </c>
      <c r="H208" s="277"/>
      <c r="I208" s="277"/>
      <c r="J208" s="277"/>
      <c r="K208" s="277"/>
      <c r="L208" s="277"/>
      <c r="M208" s="278"/>
      <c r="N208" s="261">
        <f aca="true" t="shared" si="65" ref="N208:P213">SUM(O208+U208)</f>
        <v>0</v>
      </c>
      <c r="O208" s="261">
        <f t="shared" si="65"/>
        <v>0</v>
      </c>
      <c r="P208" s="261">
        <f t="shared" si="65"/>
        <v>0</v>
      </c>
    </row>
    <row r="209" spans="1:16" s="144" customFormat="1" ht="11.25" hidden="1">
      <c r="A209" s="151"/>
      <c r="B209" s="152"/>
      <c r="C209" s="40" t="s">
        <v>241</v>
      </c>
      <c r="D209" s="105" t="s">
        <v>242</v>
      </c>
      <c r="E209" s="280">
        <v>4999</v>
      </c>
      <c r="F209" s="261">
        <f t="shared" si="64"/>
        <v>5500</v>
      </c>
      <c r="G209" s="277">
        <v>5500</v>
      </c>
      <c r="H209" s="277"/>
      <c r="I209" s="277"/>
      <c r="J209" s="277"/>
      <c r="K209" s="277"/>
      <c r="L209" s="277"/>
      <c r="M209" s="278"/>
      <c r="N209" s="261">
        <f t="shared" si="65"/>
        <v>0</v>
      </c>
      <c r="O209" s="261">
        <f t="shared" si="65"/>
        <v>0</v>
      </c>
      <c r="P209" s="261">
        <f t="shared" si="65"/>
        <v>0</v>
      </c>
    </row>
    <row r="210" spans="1:16" s="144" customFormat="1" ht="11.25" hidden="1">
      <c r="A210" s="127"/>
      <c r="B210" s="152"/>
      <c r="C210" s="40" t="s">
        <v>268</v>
      </c>
      <c r="D210" s="105" t="s">
        <v>269</v>
      </c>
      <c r="E210" s="280">
        <v>2100</v>
      </c>
      <c r="F210" s="261">
        <f t="shared" si="64"/>
        <v>1900</v>
      </c>
      <c r="G210" s="277">
        <v>1900</v>
      </c>
      <c r="H210" s="277"/>
      <c r="I210" s="277"/>
      <c r="J210" s="277"/>
      <c r="K210" s="277"/>
      <c r="L210" s="277"/>
      <c r="M210" s="278"/>
      <c r="N210" s="261">
        <f t="shared" si="65"/>
        <v>0</v>
      </c>
      <c r="O210" s="261">
        <f t="shared" si="65"/>
        <v>0</v>
      </c>
      <c r="P210" s="261">
        <f t="shared" si="65"/>
        <v>0</v>
      </c>
    </row>
    <row r="211" spans="1:16" s="134" customFormat="1" ht="22.5" hidden="1">
      <c r="A211" s="129"/>
      <c r="B211" s="130"/>
      <c r="C211" s="132" t="s">
        <v>352</v>
      </c>
      <c r="D211" s="136" t="s">
        <v>359</v>
      </c>
      <c r="E211" s="261">
        <v>6007</v>
      </c>
      <c r="F211" s="261">
        <f t="shared" si="64"/>
        <v>6405</v>
      </c>
      <c r="G211" s="262">
        <v>6405</v>
      </c>
      <c r="H211" s="262"/>
      <c r="I211" s="262"/>
      <c r="J211" s="262"/>
      <c r="K211" s="262"/>
      <c r="L211" s="262"/>
      <c r="M211" s="263"/>
      <c r="N211" s="261">
        <f t="shared" si="65"/>
        <v>0</v>
      </c>
      <c r="O211" s="261">
        <f t="shared" si="65"/>
        <v>0</v>
      </c>
      <c r="P211" s="261">
        <f t="shared" si="65"/>
        <v>0</v>
      </c>
    </row>
    <row r="212" spans="1:16" s="134" customFormat="1" ht="22.5" hidden="1">
      <c r="A212" s="129"/>
      <c r="B212" s="130"/>
      <c r="C212" s="132" t="s">
        <v>353</v>
      </c>
      <c r="D212" s="136" t="s">
        <v>361</v>
      </c>
      <c r="E212" s="261">
        <v>600</v>
      </c>
      <c r="F212" s="261">
        <f t="shared" si="64"/>
        <v>250</v>
      </c>
      <c r="G212" s="262">
        <v>250</v>
      </c>
      <c r="H212" s="262"/>
      <c r="I212" s="262"/>
      <c r="J212" s="262"/>
      <c r="K212" s="262"/>
      <c r="L212" s="262"/>
      <c r="M212" s="263"/>
      <c r="N212" s="261">
        <f t="shared" si="65"/>
        <v>0</v>
      </c>
      <c r="O212" s="261">
        <f t="shared" si="65"/>
        <v>0</v>
      </c>
      <c r="P212" s="261">
        <f t="shared" si="65"/>
        <v>0</v>
      </c>
    </row>
    <row r="213" spans="1:16" s="134" customFormat="1" ht="22.5" hidden="1">
      <c r="A213" s="129"/>
      <c r="B213" s="130"/>
      <c r="C213" s="132" t="s">
        <v>354</v>
      </c>
      <c r="D213" s="136" t="s">
        <v>360</v>
      </c>
      <c r="E213" s="261">
        <v>100</v>
      </c>
      <c r="F213" s="261">
        <f t="shared" si="64"/>
        <v>200</v>
      </c>
      <c r="G213" s="262">
        <v>200</v>
      </c>
      <c r="H213" s="262"/>
      <c r="I213" s="262"/>
      <c r="J213" s="262"/>
      <c r="K213" s="262"/>
      <c r="L213" s="262"/>
      <c r="M213" s="263"/>
      <c r="N213" s="261">
        <f t="shared" si="65"/>
        <v>0</v>
      </c>
      <c r="O213" s="261">
        <f t="shared" si="65"/>
        <v>0</v>
      </c>
      <c r="P213" s="261">
        <f t="shared" si="65"/>
        <v>0</v>
      </c>
    </row>
    <row r="214" spans="1:16" s="166" customFormat="1" ht="12" hidden="1">
      <c r="A214" s="177"/>
      <c r="B214" s="164" t="s">
        <v>436</v>
      </c>
      <c r="C214" s="164"/>
      <c r="D214" s="172" t="s">
        <v>437</v>
      </c>
      <c r="E214" s="258">
        <f aca="true" t="shared" si="66" ref="E214:M214">SUM(E215:E220)</f>
        <v>0</v>
      </c>
      <c r="F214" s="258">
        <f t="shared" si="66"/>
        <v>104465</v>
      </c>
      <c r="G214" s="259">
        <f t="shared" si="66"/>
        <v>104465</v>
      </c>
      <c r="H214" s="259">
        <f t="shared" si="66"/>
        <v>83326</v>
      </c>
      <c r="I214" s="259">
        <f t="shared" si="66"/>
        <v>16435</v>
      </c>
      <c r="J214" s="259">
        <f t="shared" si="66"/>
        <v>0</v>
      </c>
      <c r="K214" s="259">
        <f t="shared" si="66"/>
        <v>0</v>
      </c>
      <c r="L214" s="259">
        <f t="shared" si="66"/>
        <v>0</v>
      </c>
      <c r="M214" s="260">
        <f t="shared" si="66"/>
        <v>0</v>
      </c>
      <c r="N214" s="258">
        <f>SUM(N215:N220)</f>
        <v>0</v>
      </c>
      <c r="O214" s="258">
        <f>SUM(O215:O220)</f>
        <v>0</v>
      </c>
      <c r="P214" s="258">
        <f>SUM(P215:P220)</f>
        <v>0</v>
      </c>
    </row>
    <row r="215" spans="1:16" s="134" customFormat="1" ht="22.5" hidden="1">
      <c r="A215" s="141"/>
      <c r="B215" s="128"/>
      <c r="C215" s="132" t="s">
        <v>245</v>
      </c>
      <c r="D215" s="136" t="s">
        <v>246</v>
      </c>
      <c r="E215" s="261">
        <v>0</v>
      </c>
      <c r="F215" s="261">
        <f aca="true" t="shared" si="67" ref="F215:F220">SUM(G215+M215)</f>
        <v>900</v>
      </c>
      <c r="G215" s="262">
        <v>900</v>
      </c>
      <c r="H215" s="262"/>
      <c r="I215" s="262"/>
      <c r="J215" s="262"/>
      <c r="K215" s="262"/>
      <c r="L215" s="262"/>
      <c r="M215" s="263"/>
      <c r="N215" s="261">
        <f aca="true" t="shared" si="68" ref="N215:P220">SUM(O215+U215)</f>
        <v>0</v>
      </c>
      <c r="O215" s="261">
        <f t="shared" si="68"/>
        <v>0</v>
      </c>
      <c r="P215" s="261">
        <f t="shared" si="68"/>
        <v>0</v>
      </c>
    </row>
    <row r="216" spans="1:16" s="134" customFormat="1" ht="11.25" hidden="1">
      <c r="A216" s="141"/>
      <c r="B216" s="130"/>
      <c r="C216" s="132" t="s">
        <v>247</v>
      </c>
      <c r="D216" s="133" t="s">
        <v>248</v>
      </c>
      <c r="E216" s="261">
        <v>0</v>
      </c>
      <c r="F216" s="261">
        <f t="shared" si="67"/>
        <v>76452</v>
      </c>
      <c r="G216" s="262">
        <f>SUM(H216)</f>
        <v>76452</v>
      </c>
      <c r="H216" s="262">
        <v>76452</v>
      </c>
      <c r="I216" s="262"/>
      <c r="J216" s="262"/>
      <c r="K216" s="262"/>
      <c r="L216" s="262"/>
      <c r="M216" s="263"/>
      <c r="N216" s="261">
        <f t="shared" si="68"/>
        <v>0</v>
      </c>
      <c r="O216" s="261">
        <f t="shared" si="68"/>
        <v>0</v>
      </c>
      <c r="P216" s="261">
        <f t="shared" si="68"/>
        <v>0</v>
      </c>
    </row>
    <row r="217" spans="1:16" s="134" customFormat="1" ht="11.25" hidden="1">
      <c r="A217" s="141"/>
      <c r="B217" s="130"/>
      <c r="C217" s="132" t="s">
        <v>249</v>
      </c>
      <c r="D217" s="133" t="s">
        <v>250</v>
      </c>
      <c r="E217" s="261">
        <v>0</v>
      </c>
      <c r="F217" s="261">
        <f t="shared" si="67"/>
        <v>6874</v>
      </c>
      <c r="G217" s="262">
        <f>SUM(H217)</f>
        <v>6874</v>
      </c>
      <c r="H217" s="262">
        <v>6874</v>
      </c>
      <c r="I217" s="262"/>
      <c r="J217" s="262"/>
      <c r="K217" s="262"/>
      <c r="L217" s="262"/>
      <c r="M217" s="263"/>
      <c r="N217" s="261">
        <f t="shared" si="68"/>
        <v>0</v>
      </c>
      <c r="O217" s="261">
        <f t="shared" si="68"/>
        <v>0</v>
      </c>
      <c r="P217" s="261">
        <f t="shared" si="68"/>
        <v>0</v>
      </c>
    </row>
    <row r="218" spans="1:16" s="134" customFormat="1" ht="11.25" hidden="1">
      <c r="A218" s="141"/>
      <c r="B218" s="130"/>
      <c r="C218" s="132" t="s">
        <v>251</v>
      </c>
      <c r="D218" s="133" t="s">
        <v>252</v>
      </c>
      <c r="E218" s="261">
        <v>0</v>
      </c>
      <c r="F218" s="261">
        <f t="shared" si="67"/>
        <v>14384</v>
      </c>
      <c r="G218" s="262">
        <f>SUM(I218)</f>
        <v>14384</v>
      </c>
      <c r="H218" s="262"/>
      <c r="I218" s="262">
        <v>14384</v>
      </c>
      <c r="J218" s="262"/>
      <c r="K218" s="262"/>
      <c r="L218" s="262"/>
      <c r="M218" s="263"/>
      <c r="N218" s="261">
        <f t="shared" si="68"/>
        <v>0</v>
      </c>
      <c r="O218" s="261">
        <f t="shared" si="68"/>
        <v>0</v>
      </c>
      <c r="P218" s="261">
        <f t="shared" si="68"/>
        <v>0</v>
      </c>
    </row>
    <row r="219" spans="1:16" s="134" customFormat="1" ht="11.25" hidden="1">
      <c r="A219" s="141"/>
      <c r="B219" s="130"/>
      <c r="C219" s="132" t="s">
        <v>253</v>
      </c>
      <c r="D219" s="133" t="s">
        <v>254</v>
      </c>
      <c r="E219" s="261">
        <v>0</v>
      </c>
      <c r="F219" s="261">
        <f t="shared" si="67"/>
        <v>2051</v>
      </c>
      <c r="G219" s="262">
        <f>SUM(I219)</f>
        <v>2051</v>
      </c>
      <c r="H219" s="262"/>
      <c r="I219" s="262">
        <v>2051</v>
      </c>
      <c r="J219" s="262"/>
      <c r="K219" s="262"/>
      <c r="L219" s="262"/>
      <c r="M219" s="263"/>
      <c r="N219" s="261">
        <f t="shared" si="68"/>
        <v>0</v>
      </c>
      <c r="O219" s="261">
        <f t="shared" si="68"/>
        <v>0</v>
      </c>
      <c r="P219" s="261">
        <f t="shared" si="68"/>
        <v>0</v>
      </c>
    </row>
    <row r="220" spans="1:16" s="134" customFormat="1" ht="22.5" hidden="1">
      <c r="A220" s="141"/>
      <c r="B220" s="130"/>
      <c r="C220" s="132" t="s">
        <v>255</v>
      </c>
      <c r="D220" s="136" t="s">
        <v>256</v>
      </c>
      <c r="E220" s="261">
        <v>0</v>
      </c>
      <c r="F220" s="261">
        <f t="shared" si="67"/>
        <v>3804</v>
      </c>
      <c r="G220" s="262">
        <v>3804</v>
      </c>
      <c r="H220" s="262"/>
      <c r="I220" s="262"/>
      <c r="J220" s="262"/>
      <c r="K220" s="262"/>
      <c r="L220" s="262"/>
      <c r="M220" s="263"/>
      <c r="N220" s="261">
        <f t="shared" si="68"/>
        <v>0</v>
      </c>
      <c r="O220" s="261">
        <f t="shared" si="68"/>
        <v>0</v>
      </c>
      <c r="P220" s="261">
        <f t="shared" si="68"/>
        <v>0</v>
      </c>
    </row>
    <row r="221" spans="1:16" s="126" customFormat="1" ht="12" hidden="1">
      <c r="A221" s="181"/>
      <c r="B221" s="80" t="s">
        <v>222</v>
      </c>
      <c r="C221" s="80"/>
      <c r="D221" s="104" t="s">
        <v>125</v>
      </c>
      <c r="E221" s="244">
        <f>SUM(E222:E224)</f>
        <v>58299</v>
      </c>
      <c r="F221" s="244">
        <f>SUM(F222:F224)</f>
        <v>36108</v>
      </c>
      <c r="G221" s="273">
        <f aca="true" t="shared" si="69" ref="G221:M221">SUM(G223+G224)</f>
        <v>36108</v>
      </c>
      <c r="H221" s="273">
        <f t="shared" si="69"/>
        <v>0</v>
      </c>
      <c r="I221" s="273">
        <f t="shared" si="69"/>
        <v>0</v>
      </c>
      <c r="J221" s="273">
        <f t="shared" si="69"/>
        <v>0</v>
      </c>
      <c r="K221" s="273">
        <f t="shared" si="69"/>
        <v>0</v>
      </c>
      <c r="L221" s="273">
        <f t="shared" si="69"/>
        <v>0</v>
      </c>
      <c r="M221" s="274">
        <f t="shared" si="69"/>
        <v>0</v>
      </c>
      <c r="N221" s="244">
        <f>SUM(N222:N224)</f>
        <v>0</v>
      </c>
      <c r="O221" s="244">
        <f>SUM(O222:O224)</f>
        <v>0</v>
      </c>
      <c r="P221" s="244">
        <f>SUM(P222:P224)</f>
        <v>0</v>
      </c>
    </row>
    <row r="222" spans="1:16" s="134" customFormat="1" ht="22.5" hidden="1">
      <c r="A222" s="141"/>
      <c r="B222" s="130"/>
      <c r="C222" s="132" t="s">
        <v>303</v>
      </c>
      <c r="D222" s="136" t="s">
        <v>304</v>
      </c>
      <c r="E222" s="261">
        <v>1631</v>
      </c>
      <c r="F222" s="261">
        <f>SUM(G222+M222)</f>
        <v>0</v>
      </c>
      <c r="G222" s="262">
        <v>0</v>
      </c>
      <c r="H222" s="262"/>
      <c r="I222" s="262"/>
      <c r="J222" s="262"/>
      <c r="K222" s="262"/>
      <c r="L222" s="262"/>
      <c r="M222" s="263"/>
      <c r="N222" s="261">
        <f aca="true" t="shared" si="70" ref="N222:P224">SUM(O222+U222)</f>
        <v>0</v>
      </c>
      <c r="O222" s="261">
        <f t="shared" si="70"/>
        <v>0</v>
      </c>
      <c r="P222" s="261">
        <f t="shared" si="70"/>
        <v>0</v>
      </c>
    </row>
    <row r="223" spans="1:16" s="144" customFormat="1" ht="11.25" hidden="1">
      <c r="A223" s="151"/>
      <c r="B223" s="152"/>
      <c r="C223" s="40" t="s">
        <v>241</v>
      </c>
      <c r="D223" s="105" t="s">
        <v>242</v>
      </c>
      <c r="E223" s="280">
        <v>40943</v>
      </c>
      <c r="F223" s="261">
        <f>SUM(G223+M223)</f>
        <v>19000</v>
      </c>
      <c r="G223" s="277">
        <v>19000</v>
      </c>
      <c r="H223" s="277"/>
      <c r="I223" s="277"/>
      <c r="J223" s="277"/>
      <c r="K223" s="277"/>
      <c r="L223" s="277"/>
      <c r="M223" s="278"/>
      <c r="N223" s="261">
        <f t="shared" si="70"/>
        <v>0</v>
      </c>
      <c r="O223" s="261">
        <f t="shared" si="70"/>
        <v>0</v>
      </c>
      <c r="P223" s="261">
        <f t="shared" si="70"/>
        <v>0</v>
      </c>
    </row>
    <row r="224" spans="1:16" s="134" customFormat="1" ht="22.5" hidden="1">
      <c r="A224" s="147"/>
      <c r="B224" s="142"/>
      <c r="C224" s="132" t="s">
        <v>255</v>
      </c>
      <c r="D224" s="136" t="s">
        <v>256</v>
      </c>
      <c r="E224" s="261">
        <v>15725</v>
      </c>
      <c r="F224" s="261">
        <f>SUM(G224+M224)</f>
        <v>17108</v>
      </c>
      <c r="G224" s="262">
        <v>17108</v>
      </c>
      <c r="H224" s="262"/>
      <c r="I224" s="262"/>
      <c r="J224" s="262"/>
      <c r="K224" s="262"/>
      <c r="L224" s="262"/>
      <c r="M224" s="263"/>
      <c r="N224" s="261">
        <f t="shared" si="70"/>
        <v>0</v>
      </c>
      <c r="O224" s="261">
        <f t="shared" si="70"/>
        <v>0</v>
      </c>
      <c r="P224" s="261">
        <f t="shared" si="70"/>
        <v>0</v>
      </c>
    </row>
    <row r="225" spans="1:16" s="126" customFormat="1" ht="12">
      <c r="A225" s="119" t="s">
        <v>193</v>
      </c>
      <c r="B225" s="120"/>
      <c r="C225" s="120"/>
      <c r="D225" s="121" t="s">
        <v>194</v>
      </c>
      <c r="E225" s="270">
        <f>SUM(E230+E226)</f>
        <v>32000</v>
      </c>
      <c r="F225" s="270">
        <f>SUM(F230)</f>
        <v>2540</v>
      </c>
      <c r="G225" s="271">
        <f aca="true" t="shared" si="71" ref="G225:M225">SUM(G226+G230)</f>
        <v>33000</v>
      </c>
      <c r="H225" s="271">
        <f t="shared" si="71"/>
        <v>8160</v>
      </c>
      <c r="I225" s="271">
        <f t="shared" si="71"/>
        <v>0</v>
      </c>
      <c r="J225" s="271">
        <f t="shared" si="71"/>
        <v>0</v>
      </c>
      <c r="K225" s="271">
        <f t="shared" si="71"/>
        <v>0</v>
      </c>
      <c r="L225" s="271">
        <f t="shared" si="71"/>
        <v>0</v>
      </c>
      <c r="M225" s="272">
        <f t="shared" si="71"/>
        <v>0</v>
      </c>
      <c r="N225" s="270">
        <f>SUM(N230)</f>
        <v>502</v>
      </c>
      <c r="O225" s="270">
        <f>SUM(O230)</f>
        <v>502</v>
      </c>
      <c r="P225" s="270">
        <f>SUM(P230)</f>
        <v>2540</v>
      </c>
    </row>
    <row r="226" spans="1:16" s="126" customFormat="1" ht="12" hidden="1">
      <c r="A226" s="122"/>
      <c r="B226" s="80" t="s">
        <v>362</v>
      </c>
      <c r="C226" s="80"/>
      <c r="D226" s="104" t="s">
        <v>363</v>
      </c>
      <c r="E226" s="244">
        <f>SUM(E227:E229)</f>
        <v>3000</v>
      </c>
      <c r="F226" s="244">
        <f>SUM(F227:F229)</f>
        <v>3500</v>
      </c>
      <c r="G226" s="273">
        <f>SUM(G227:G229)</f>
        <v>3500</v>
      </c>
      <c r="H226" s="273">
        <f aca="true" t="shared" si="72" ref="H226:M226">SUM(H228)</f>
        <v>0</v>
      </c>
      <c r="I226" s="273">
        <f t="shared" si="72"/>
        <v>0</v>
      </c>
      <c r="J226" s="273">
        <f t="shared" si="72"/>
        <v>0</v>
      </c>
      <c r="K226" s="273">
        <f t="shared" si="72"/>
        <v>0</v>
      </c>
      <c r="L226" s="273">
        <f t="shared" si="72"/>
        <v>0</v>
      </c>
      <c r="M226" s="274">
        <f t="shared" si="72"/>
        <v>0</v>
      </c>
      <c r="N226" s="244">
        <f>SUM(N227:N229)</f>
        <v>0</v>
      </c>
      <c r="O226" s="244">
        <f>SUM(O227:O229)</f>
        <v>0</v>
      </c>
      <c r="P226" s="244">
        <f>SUM(P227:P229)</f>
        <v>0</v>
      </c>
    </row>
    <row r="227" spans="1:16" s="144" customFormat="1" ht="11.25" hidden="1">
      <c r="A227" s="151"/>
      <c r="B227" s="146"/>
      <c r="C227" s="132" t="s">
        <v>239</v>
      </c>
      <c r="D227" s="133" t="s">
        <v>240</v>
      </c>
      <c r="E227" s="243">
        <v>0</v>
      </c>
      <c r="F227" s="261">
        <f>SUM(G227+M227)</f>
        <v>600</v>
      </c>
      <c r="G227" s="277">
        <v>600</v>
      </c>
      <c r="H227" s="277"/>
      <c r="I227" s="277"/>
      <c r="J227" s="277"/>
      <c r="K227" s="277"/>
      <c r="L227" s="277"/>
      <c r="M227" s="278"/>
      <c r="N227" s="261">
        <f aca="true" t="shared" si="73" ref="N227:P229">SUM(O227+U227)</f>
        <v>0</v>
      </c>
      <c r="O227" s="261">
        <f t="shared" si="73"/>
        <v>0</v>
      </c>
      <c r="P227" s="261">
        <f t="shared" si="73"/>
        <v>0</v>
      </c>
    </row>
    <row r="228" spans="1:16" s="144" customFormat="1" ht="11.25" hidden="1">
      <c r="A228" s="151"/>
      <c r="B228" s="146"/>
      <c r="C228" s="40" t="s">
        <v>241</v>
      </c>
      <c r="D228" s="105" t="s">
        <v>242</v>
      </c>
      <c r="E228" s="243">
        <v>2700</v>
      </c>
      <c r="F228" s="261">
        <f>SUM(G228+M228)</f>
        <v>2600</v>
      </c>
      <c r="G228" s="277">
        <v>2600</v>
      </c>
      <c r="H228" s="277"/>
      <c r="I228" s="277"/>
      <c r="J228" s="277"/>
      <c r="K228" s="277"/>
      <c r="L228" s="277"/>
      <c r="M228" s="278"/>
      <c r="N228" s="261">
        <f t="shared" si="73"/>
        <v>0</v>
      </c>
      <c r="O228" s="261">
        <f t="shared" si="73"/>
        <v>0</v>
      </c>
      <c r="P228" s="261">
        <f t="shared" si="73"/>
        <v>0</v>
      </c>
    </row>
    <row r="229" spans="1:16" s="144" customFormat="1" ht="11.25" hidden="1">
      <c r="A229" s="151"/>
      <c r="B229" s="153"/>
      <c r="C229" s="40" t="s">
        <v>268</v>
      </c>
      <c r="D229" s="105" t="s">
        <v>269</v>
      </c>
      <c r="E229" s="261">
        <v>300</v>
      </c>
      <c r="F229" s="261">
        <f>SUM(G229+M229)</f>
        <v>300</v>
      </c>
      <c r="G229" s="277">
        <v>300</v>
      </c>
      <c r="H229" s="277"/>
      <c r="I229" s="277"/>
      <c r="J229" s="277"/>
      <c r="K229" s="277"/>
      <c r="L229" s="277"/>
      <c r="M229" s="278"/>
      <c r="N229" s="261">
        <f t="shared" si="73"/>
        <v>0</v>
      </c>
      <c r="O229" s="261">
        <f t="shared" si="73"/>
        <v>0</v>
      </c>
      <c r="P229" s="261">
        <f t="shared" si="73"/>
        <v>0</v>
      </c>
    </row>
    <row r="230" spans="1:16" s="126" customFormat="1" ht="12">
      <c r="A230" s="167"/>
      <c r="B230" s="80" t="s">
        <v>195</v>
      </c>
      <c r="C230" s="80"/>
      <c r="D230" s="104" t="s">
        <v>196</v>
      </c>
      <c r="E230" s="244">
        <f aca="true" t="shared" si="74" ref="E230:M230">SUM(E231:E236)</f>
        <v>29000</v>
      </c>
      <c r="F230" s="244">
        <f>SUM(F234+F236+F237+F238)</f>
        <v>2540</v>
      </c>
      <c r="G230" s="273">
        <f t="shared" si="74"/>
        <v>29500</v>
      </c>
      <c r="H230" s="273">
        <f t="shared" si="74"/>
        <v>8160</v>
      </c>
      <c r="I230" s="273">
        <f t="shared" si="74"/>
        <v>0</v>
      </c>
      <c r="J230" s="273">
        <f t="shared" si="74"/>
        <v>0</v>
      </c>
      <c r="K230" s="273">
        <f t="shared" si="74"/>
        <v>0</v>
      </c>
      <c r="L230" s="273">
        <f t="shared" si="74"/>
        <v>0</v>
      </c>
      <c r="M230" s="274">
        <f t="shared" si="74"/>
        <v>0</v>
      </c>
      <c r="N230" s="244">
        <f>SUM(N234+N236+N237+N238)</f>
        <v>502</v>
      </c>
      <c r="O230" s="244">
        <f>SUM(O234+O236+O237+O238)</f>
        <v>502</v>
      </c>
      <c r="P230" s="244">
        <f>SUM(P234+P236+P237+P238)</f>
        <v>2540</v>
      </c>
    </row>
    <row r="231" spans="1:16" s="144" customFormat="1" ht="11.25" hidden="1">
      <c r="A231" s="151"/>
      <c r="B231" s="146"/>
      <c r="C231" s="40" t="s">
        <v>251</v>
      </c>
      <c r="D231" s="105" t="s">
        <v>252</v>
      </c>
      <c r="E231" s="261">
        <v>348</v>
      </c>
      <c r="F231" s="261">
        <f aca="true" t="shared" si="75" ref="F231:F236">SUM(G231+M231)</f>
        <v>0</v>
      </c>
      <c r="G231" s="277">
        <v>0</v>
      </c>
      <c r="H231" s="277"/>
      <c r="I231" s="277"/>
      <c r="J231" s="277"/>
      <c r="K231" s="277"/>
      <c r="L231" s="277"/>
      <c r="M231" s="278"/>
      <c r="N231" s="261">
        <f aca="true" t="shared" si="76" ref="N231:P235">SUM(O231+U231)</f>
        <v>0</v>
      </c>
      <c r="O231" s="261">
        <f t="shared" si="76"/>
        <v>0</v>
      </c>
      <c r="P231" s="261">
        <f t="shared" si="76"/>
        <v>0</v>
      </c>
    </row>
    <row r="232" spans="1:16" s="144" customFormat="1" ht="11.25" hidden="1">
      <c r="A232" s="151"/>
      <c r="B232" s="146"/>
      <c r="C232" s="40" t="s">
        <v>253</v>
      </c>
      <c r="D232" s="105" t="s">
        <v>254</v>
      </c>
      <c r="E232" s="261">
        <v>49</v>
      </c>
      <c r="F232" s="261">
        <f t="shared" si="75"/>
        <v>0</v>
      </c>
      <c r="G232" s="277">
        <v>0</v>
      </c>
      <c r="H232" s="277"/>
      <c r="I232" s="277"/>
      <c r="J232" s="277"/>
      <c r="K232" s="277"/>
      <c r="L232" s="277"/>
      <c r="M232" s="278"/>
      <c r="N232" s="261">
        <f t="shared" si="76"/>
        <v>0</v>
      </c>
      <c r="O232" s="261">
        <f t="shared" si="76"/>
        <v>0</v>
      </c>
      <c r="P232" s="261">
        <f t="shared" si="76"/>
        <v>0</v>
      </c>
    </row>
    <row r="233" spans="1:16" s="144" customFormat="1" ht="11.25" hidden="1">
      <c r="A233" s="145"/>
      <c r="B233" s="146"/>
      <c r="C233" s="40" t="s">
        <v>271</v>
      </c>
      <c r="D233" s="105" t="s">
        <v>272</v>
      </c>
      <c r="E233" s="261">
        <v>4500</v>
      </c>
      <c r="F233" s="261">
        <f t="shared" si="75"/>
        <v>8160</v>
      </c>
      <c r="G233" s="277">
        <f>SUM(H233)</f>
        <v>8160</v>
      </c>
      <c r="H233" s="277">
        <v>8160</v>
      </c>
      <c r="I233" s="277"/>
      <c r="J233" s="277"/>
      <c r="K233" s="277"/>
      <c r="L233" s="277"/>
      <c r="M233" s="278"/>
      <c r="N233" s="261">
        <f t="shared" si="76"/>
        <v>0</v>
      </c>
      <c r="O233" s="261">
        <f t="shared" si="76"/>
        <v>0</v>
      </c>
      <c r="P233" s="261">
        <f t="shared" si="76"/>
        <v>0</v>
      </c>
    </row>
    <row r="234" spans="1:16" s="144" customFormat="1" ht="11.25">
      <c r="A234" s="151"/>
      <c r="B234" s="146"/>
      <c r="C234" s="40" t="s">
        <v>239</v>
      </c>
      <c r="D234" s="105" t="s">
        <v>240</v>
      </c>
      <c r="E234" s="261">
        <v>5500</v>
      </c>
      <c r="F234" s="261">
        <f t="shared" si="75"/>
        <v>2040</v>
      </c>
      <c r="G234" s="277">
        <v>2040</v>
      </c>
      <c r="H234" s="277"/>
      <c r="I234" s="277"/>
      <c r="J234" s="277"/>
      <c r="K234" s="277"/>
      <c r="L234" s="277"/>
      <c r="M234" s="278"/>
      <c r="N234" s="261"/>
      <c r="O234" s="261">
        <v>502</v>
      </c>
      <c r="P234" s="261">
        <f>SUM(F234-O234)</f>
        <v>1538</v>
      </c>
    </row>
    <row r="235" spans="1:16" s="144" customFormat="1" ht="11.25" hidden="1">
      <c r="A235" s="151"/>
      <c r="B235" s="146"/>
      <c r="C235" s="40" t="s">
        <v>241</v>
      </c>
      <c r="D235" s="105" t="s">
        <v>242</v>
      </c>
      <c r="E235" s="261">
        <v>18303</v>
      </c>
      <c r="F235" s="261">
        <f t="shared" si="75"/>
        <v>18800</v>
      </c>
      <c r="G235" s="277">
        <v>18800</v>
      </c>
      <c r="H235" s="277"/>
      <c r="I235" s="277"/>
      <c r="J235" s="277"/>
      <c r="K235" s="277"/>
      <c r="L235" s="277"/>
      <c r="M235" s="278"/>
      <c r="N235" s="261">
        <f t="shared" si="76"/>
        <v>0</v>
      </c>
      <c r="O235" s="261">
        <f t="shared" si="76"/>
        <v>0</v>
      </c>
      <c r="P235" s="261">
        <f t="shared" si="76"/>
        <v>0</v>
      </c>
    </row>
    <row r="236" spans="1:16" s="144" customFormat="1" ht="11.25">
      <c r="A236" s="151"/>
      <c r="B236" s="146"/>
      <c r="C236" s="40" t="s">
        <v>268</v>
      </c>
      <c r="D236" s="105" t="s">
        <v>269</v>
      </c>
      <c r="E236" s="261">
        <v>300</v>
      </c>
      <c r="F236" s="261">
        <f t="shared" si="75"/>
        <v>500</v>
      </c>
      <c r="G236" s="277">
        <v>500</v>
      </c>
      <c r="H236" s="277"/>
      <c r="I236" s="277"/>
      <c r="J236" s="277"/>
      <c r="K236" s="277"/>
      <c r="L236" s="277"/>
      <c r="M236" s="278"/>
      <c r="N236" s="261">
        <v>200</v>
      </c>
      <c r="O236" s="261"/>
      <c r="P236" s="261">
        <f>SUM(F236+N236)</f>
        <v>700</v>
      </c>
    </row>
    <row r="237" spans="1:16" s="134" customFormat="1" ht="22.5" customHeight="1">
      <c r="A237" s="129"/>
      <c r="B237" s="130"/>
      <c r="C237" s="132" t="s">
        <v>353</v>
      </c>
      <c r="D237" s="136" t="s">
        <v>361</v>
      </c>
      <c r="E237" s="261">
        <v>380</v>
      </c>
      <c r="F237" s="261">
        <v>0</v>
      </c>
      <c r="G237" s="262">
        <v>600</v>
      </c>
      <c r="H237" s="262"/>
      <c r="I237" s="262"/>
      <c r="J237" s="262"/>
      <c r="K237" s="262"/>
      <c r="L237" s="262"/>
      <c r="M237" s="263"/>
      <c r="N237" s="261">
        <v>103</v>
      </c>
      <c r="O237" s="261"/>
      <c r="P237" s="261">
        <f>SUM(F237+N237)</f>
        <v>103</v>
      </c>
    </row>
    <row r="238" spans="1:16" s="134" customFormat="1" ht="22.5" customHeight="1">
      <c r="A238" s="129"/>
      <c r="B238" s="130"/>
      <c r="C238" s="132" t="s">
        <v>354</v>
      </c>
      <c r="D238" s="136" t="s">
        <v>360</v>
      </c>
      <c r="E238" s="261">
        <v>500</v>
      </c>
      <c r="F238" s="261">
        <v>0</v>
      </c>
      <c r="G238" s="262">
        <v>600</v>
      </c>
      <c r="H238" s="262"/>
      <c r="I238" s="262"/>
      <c r="J238" s="262"/>
      <c r="K238" s="262"/>
      <c r="L238" s="262"/>
      <c r="M238" s="263"/>
      <c r="N238" s="261">
        <v>199</v>
      </c>
      <c r="O238" s="261"/>
      <c r="P238" s="261">
        <f>SUM(F238+N238)</f>
        <v>199</v>
      </c>
    </row>
    <row r="239" spans="1:16" s="126" customFormat="1" ht="12">
      <c r="A239" s="119" t="s">
        <v>199</v>
      </c>
      <c r="B239" s="120"/>
      <c r="C239" s="120"/>
      <c r="D239" s="121" t="s">
        <v>200</v>
      </c>
      <c r="E239" s="270">
        <f>SUM(E240+E242+E244+E246+E268)</f>
        <v>373398</v>
      </c>
      <c r="F239" s="270">
        <f>SUM(F246)</f>
        <v>107113.28</v>
      </c>
      <c r="G239" s="271">
        <f aca="true" t="shared" si="77" ref="G239:M239">SUM(G240+G242+G244+G246+G268)</f>
        <v>357702</v>
      </c>
      <c r="H239" s="271">
        <f t="shared" si="77"/>
        <v>97773</v>
      </c>
      <c r="I239" s="271">
        <f t="shared" si="77"/>
        <v>18565</v>
      </c>
      <c r="J239" s="271">
        <f t="shared" si="77"/>
        <v>0</v>
      </c>
      <c r="K239" s="271">
        <f t="shared" si="77"/>
        <v>0</v>
      </c>
      <c r="L239" s="271">
        <f t="shared" si="77"/>
        <v>0</v>
      </c>
      <c r="M239" s="272">
        <f t="shared" si="77"/>
        <v>0</v>
      </c>
      <c r="N239" s="270">
        <f>SUM(N246)</f>
        <v>3000</v>
      </c>
      <c r="O239" s="270">
        <f>SUM(O246)</f>
        <v>0</v>
      </c>
      <c r="P239" s="270">
        <f>SUM(P246)</f>
        <v>110113.28</v>
      </c>
    </row>
    <row r="240" spans="1:16" s="126" customFormat="1" ht="12" hidden="1">
      <c r="A240" s="122"/>
      <c r="B240" s="80" t="s">
        <v>201</v>
      </c>
      <c r="C240" s="112"/>
      <c r="D240" s="113" t="s">
        <v>202</v>
      </c>
      <c r="E240" s="244">
        <f aca="true" t="shared" si="78" ref="E240:P240">SUM(E241)</f>
        <v>14232</v>
      </c>
      <c r="F240" s="244">
        <f t="shared" si="78"/>
        <v>27020</v>
      </c>
      <c r="G240" s="273">
        <f t="shared" si="78"/>
        <v>27020</v>
      </c>
      <c r="H240" s="273">
        <f t="shared" si="78"/>
        <v>0</v>
      </c>
      <c r="I240" s="273">
        <f t="shared" si="78"/>
        <v>0</v>
      </c>
      <c r="J240" s="273">
        <f t="shared" si="78"/>
        <v>0</v>
      </c>
      <c r="K240" s="273">
        <f t="shared" si="78"/>
        <v>0</v>
      </c>
      <c r="L240" s="273">
        <f t="shared" si="78"/>
        <v>0</v>
      </c>
      <c r="M240" s="274">
        <f t="shared" si="78"/>
        <v>0</v>
      </c>
      <c r="N240" s="244">
        <f t="shared" si="78"/>
        <v>0</v>
      </c>
      <c r="O240" s="244">
        <f t="shared" si="78"/>
        <v>0</v>
      </c>
      <c r="P240" s="244">
        <f t="shared" si="78"/>
        <v>0</v>
      </c>
    </row>
    <row r="241" spans="1:16" s="134" customFormat="1" ht="33.75" hidden="1">
      <c r="A241" s="141"/>
      <c r="B241" s="130"/>
      <c r="C241" s="132" t="s">
        <v>311</v>
      </c>
      <c r="D241" s="136" t="s">
        <v>312</v>
      </c>
      <c r="E241" s="261">
        <v>14232</v>
      </c>
      <c r="F241" s="261">
        <f>SUM(G241+M241)</f>
        <v>27020</v>
      </c>
      <c r="G241" s="262">
        <v>27020</v>
      </c>
      <c r="H241" s="262"/>
      <c r="I241" s="262"/>
      <c r="J241" s="262"/>
      <c r="K241" s="262"/>
      <c r="L241" s="262"/>
      <c r="M241" s="263"/>
      <c r="N241" s="261">
        <f>SUM(O241+U241)</f>
        <v>0</v>
      </c>
      <c r="O241" s="261">
        <f>SUM(P241+V241)</f>
        <v>0</v>
      </c>
      <c r="P241" s="261">
        <f>SUM(Q241+W241)</f>
        <v>0</v>
      </c>
    </row>
    <row r="242" spans="1:16" s="144" customFormat="1" ht="22.5" hidden="1">
      <c r="A242" s="328"/>
      <c r="B242" s="329" t="s">
        <v>207</v>
      </c>
      <c r="C242" s="329"/>
      <c r="D242" s="330" t="s">
        <v>208</v>
      </c>
      <c r="E242" s="331">
        <f aca="true" t="shared" si="79" ref="E242:P242">SUM(E243)</f>
        <v>120221</v>
      </c>
      <c r="F242" s="331">
        <f t="shared" si="79"/>
        <v>113700</v>
      </c>
      <c r="G242" s="332">
        <f t="shared" si="79"/>
        <v>113700</v>
      </c>
      <c r="H242" s="332">
        <f t="shared" si="79"/>
        <v>0</v>
      </c>
      <c r="I242" s="332">
        <f t="shared" si="79"/>
        <v>0</v>
      </c>
      <c r="J242" s="332">
        <f t="shared" si="79"/>
        <v>0</v>
      </c>
      <c r="K242" s="332">
        <f t="shared" si="79"/>
        <v>0</v>
      </c>
      <c r="L242" s="332">
        <f t="shared" si="79"/>
        <v>0</v>
      </c>
      <c r="M242" s="333">
        <f t="shared" si="79"/>
        <v>0</v>
      </c>
      <c r="N242" s="331">
        <f t="shared" si="79"/>
        <v>0</v>
      </c>
      <c r="O242" s="331">
        <f t="shared" si="79"/>
        <v>480.23</v>
      </c>
      <c r="P242" s="331">
        <f t="shared" si="79"/>
        <v>113219.77</v>
      </c>
    </row>
    <row r="243" spans="1:16" s="144" customFormat="1" ht="11.25" hidden="1">
      <c r="A243" s="127"/>
      <c r="B243" s="154"/>
      <c r="C243" s="40" t="s">
        <v>313</v>
      </c>
      <c r="D243" s="105" t="s">
        <v>73</v>
      </c>
      <c r="E243" s="261">
        <v>120221</v>
      </c>
      <c r="F243" s="243">
        <f>SUM(G243+M243)</f>
        <v>113700</v>
      </c>
      <c r="G243" s="277">
        <v>113700</v>
      </c>
      <c r="H243" s="277"/>
      <c r="I243" s="277"/>
      <c r="J243" s="277"/>
      <c r="K243" s="277"/>
      <c r="L243" s="277"/>
      <c r="M243" s="278"/>
      <c r="N243" s="243"/>
      <c r="O243" s="243">
        <v>480.23</v>
      </c>
      <c r="P243" s="243">
        <f>SUM(F243-O243)</f>
        <v>113219.77</v>
      </c>
    </row>
    <row r="244" spans="1:16" s="126" customFormat="1" ht="12" hidden="1">
      <c r="A244" s="167"/>
      <c r="B244" s="80" t="s">
        <v>314</v>
      </c>
      <c r="C244" s="80"/>
      <c r="D244" s="104" t="s">
        <v>315</v>
      </c>
      <c r="E244" s="244">
        <f aca="true" t="shared" si="80" ref="E244:P244">SUM(E245)</f>
        <v>33968</v>
      </c>
      <c r="F244" s="244">
        <f t="shared" si="80"/>
        <v>30000</v>
      </c>
      <c r="G244" s="273">
        <f t="shared" si="80"/>
        <v>30000</v>
      </c>
      <c r="H244" s="273">
        <f t="shared" si="80"/>
        <v>0</v>
      </c>
      <c r="I244" s="273">
        <f t="shared" si="80"/>
        <v>0</v>
      </c>
      <c r="J244" s="273">
        <f t="shared" si="80"/>
        <v>0</v>
      </c>
      <c r="K244" s="273">
        <f t="shared" si="80"/>
        <v>0</v>
      </c>
      <c r="L244" s="273">
        <f t="shared" si="80"/>
        <v>0</v>
      </c>
      <c r="M244" s="274">
        <f t="shared" si="80"/>
        <v>0</v>
      </c>
      <c r="N244" s="244">
        <f t="shared" si="80"/>
        <v>0</v>
      </c>
      <c r="O244" s="244">
        <f t="shared" si="80"/>
        <v>0</v>
      </c>
      <c r="P244" s="244">
        <f t="shared" si="80"/>
        <v>0</v>
      </c>
    </row>
    <row r="245" spans="1:16" s="134" customFormat="1" ht="11.25" hidden="1">
      <c r="A245" s="141"/>
      <c r="B245" s="128"/>
      <c r="C245" s="132" t="s">
        <v>313</v>
      </c>
      <c r="D245" s="133" t="s">
        <v>73</v>
      </c>
      <c r="E245" s="261">
        <v>33968</v>
      </c>
      <c r="F245" s="261">
        <f>SUM(G245+M245)</f>
        <v>30000</v>
      </c>
      <c r="G245" s="262">
        <v>30000</v>
      </c>
      <c r="H245" s="262"/>
      <c r="I245" s="262"/>
      <c r="J245" s="262"/>
      <c r="K245" s="262"/>
      <c r="L245" s="262"/>
      <c r="M245" s="263"/>
      <c r="N245" s="261">
        <f>SUM(O245+U245)</f>
        <v>0</v>
      </c>
      <c r="O245" s="261">
        <f>SUM(P245+V245)</f>
        <v>0</v>
      </c>
      <c r="P245" s="261">
        <f>SUM(Q245+W245)</f>
        <v>0</v>
      </c>
    </row>
    <row r="246" spans="1:16" s="144" customFormat="1" ht="11.25">
      <c r="A246" s="328"/>
      <c r="B246" s="334" t="s">
        <v>316</v>
      </c>
      <c r="C246" s="334"/>
      <c r="D246" s="335" t="s">
        <v>209</v>
      </c>
      <c r="E246" s="331">
        <f>SUM(E247:E262)</f>
        <v>132913</v>
      </c>
      <c r="F246" s="331">
        <f>SUM(F248+F250+F251)</f>
        <v>107113.28</v>
      </c>
      <c r="G246" s="332">
        <f aca="true" t="shared" si="81" ref="G246:M246">SUM(G247:G262)</f>
        <v>140982</v>
      </c>
      <c r="H246" s="332">
        <f t="shared" si="81"/>
        <v>97773</v>
      </c>
      <c r="I246" s="332">
        <f t="shared" si="81"/>
        <v>18565</v>
      </c>
      <c r="J246" s="332">
        <f t="shared" si="81"/>
        <v>0</v>
      </c>
      <c r="K246" s="332">
        <f t="shared" si="81"/>
        <v>0</v>
      </c>
      <c r="L246" s="332">
        <f t="shared" si="81"/>
        <v>0</v>
      </c>
      <c r="M246" s="333">
        <f t="shared" si="81"/>
        <v>0</v>
      </c>
      <c r="N246" s="331">
        <f>SUM(N248+N250+N251)</f>
        <v>3000</v>
      </c>
      <c r="O246" s="331">
        <f>SUM(O248+O250+O251)</f>
        <v>0</v>
      </c>
      <c r="P246" s="331">
        <f>SUM(P248+P250+P251)</f>
        <v>110113.28</v>
      </c>
    </row>
    <row r="247" spans="1:16" s="134" customFormat="1" ht="22.5" customHeight="1" hidden="1">
      <c r="A247" s="129"/>
      <c r="B247" s="128"/>
      <c r="C247" s="132" t="s">
        <v>245</v>
      </c>
      <c r="D247" s="136" t="s">
        <v>246</v>
      </c>
      <c r="E247" s="261">
        <v>110</v>
      </c>
      <c r="F247" s="261">
        <f>SUM(G247+M247)</f>
        <v>540</v>
      </c>
      <c r="G247" s="262">
        <v>540</v>
      </c>
      <c r="H247" s="262"/>
      <c r="I247" s="262"/>
      <c r="J247" s="262"/>
      <c r="K247" s="262"/>
      <c r="L247" s="262"/>
      <c r="M247" s="263"/>
      <c r="N247" s="261">
        <f aca="true" t="shared" si="82" ref="N247:P249">SUM(O247+U247)</f>
        <v>0</v>
      </c>
      <c r="O247" s="261">
        <f t="shared" si="82"/>
        <v>0</v>
      </c>
      <c r="P247" s="261">
        <f t="shared" si="82"/>
        <v>0</v>
      </c>
    </row>
    <row r="248" spans="1:16" s="134" customFormat="1" ht="11.25">
      <c r="A248" s="141"/>
      <c r="B248" s="130"/>
      <c r="C248" s="132" t="s">
        <v>247</v>
      </c>
      <c r="D248" s="133" t="s">
        <v>248</v>
      </c>
      <c r="E248" s="261">
        <v>79331</v>
      </c>
      <c r="F248" s="261">
        <f>SUM(G248+M248)</f>
        <v>88502</v>
      </c>
      <c r="G248" s="262">
        <f>SUM(H248)</f>
        <v>88502</v>
      </c>
      <c r="H248" s="262">
        <v>88502</v>
      </c>
      <c r="I248" s="262"/>
      <c r="J248" s="262"/>
      <c r="K248" s="262"/>
      <c r="L248" s="262"/>
      <c r="M248" s="263"/>
      <c r="N248" s="261">
        <v>2530</v>
      </c>
      <c r="O248" s="261"/>
      <c r="P248" s="261">
        <f>SUM(F248+N248)</f>
        <v>91032</v>
      </c>
    </row>
    <row r="249" spans="1:16" s="134" customFormat="1" ht="11.25" customHeight="1" hidden="1">
      <c r="A249" s="141"/>
      <c r="B249" s="130"/>
      <c r="C249" s="132" t="s">
        <v>249</v>
      </c>
      <c r="D249" s="133" t="s">
        <v>250</v>
      </c>
      <c r="E249" s="261">
        <v>5768</v>
      </c>
      <c r="F249" s="261">
        <f>SUM(G249+M249)</f>
        <v>6571</v>
      </c>
      <c r="G249" s="262">
        <f>SUM(H249)</f>
        <v>6571</v>
      </c>
      <c r="H249" s="262">
        <v>6571</v>
      </c>
      <c r="I249" s="262"/>
      <c r="J249" s="262"/>
      <c r="K249" s="262"/>
      <c r="L249" s="262"/>
      <c r="M249" s="263"/>
      <c r="N249" s="261">
        <f t="shared" si="82"/>
        <v>0</v>
      </c>
      <c r="O249" s="261">
        <f t="shared" si="82"/>
        <v>0</v>
      </c>
      <c r="P249" s="261">
        <f t="shared" si="82"/>
        <v>0</v>
      </c>
    </row>
    <row r="250" spans="1:16" s="134" customFormat="1" ht="11.25">
      <c r="A250" s="141"/>
      <c r="B250" s="130"/>
      <c r="C250" s="132" t="s">
        <v>251</v>
      </c>
      <c r="D250" s="133" t="s">
        <v>252</v>
      </c>
      <c r="E250" s="261">
        <v>15382</v>
      </c>
      <c r="F250" s="261">
        <v>16387.15</v>
      </c>
      <c r="G250" s="262">
        <f>SUM(I250)</f>
        <v>16347</v>
      </c>
      <c r="H250" s="262"/>
      <c r="I250" s="262">
        <v>16347</v>
      </c>
      <c r="J250" s="262"/>
      <c r="K250" s="262"/>
      <c r="L250" s="262"/>
      <c r="M250" s="263"/>
      <c r="N250" s="261">
        <v>408</v>
      </c>
      <c r="O250" s="261"/>
      <c r="P250" s="261">
        <f>SUM(F250+N250)</f>
        <v>16795.15</v>
      </c>
    </row>
    <row r="251" spans="1:16" s="134" customFormat="1" ht="12" thickBot="1">
      <c r="A251" s="141"/>
      <c r="B251" s="130"/>
      <c r="C251" s="132" t="s">
        <v>253</v>
      </c>
      <c r="D251" s="133" t="s">
        <v>254</v>
      </c>
      <c r="E251" s="261">
        <v>2087</v>
      </c>
      <c r="F251" s="261">
        <v>2224.13</v>
      </c>
      <c r="G251" s="262">
        <f>SUM(I251)</f>
        <v>2218</v>
      </c>
      <c r="H251" s="262"/>
      <c r="I251" s="262">
        <v>2218</v>
      </c>
      <c r="J251" s="262"/>
      <c r="K251" s="262"/>
      <c r="L251" s="262"/>
      <c r="M251" s="263"/>
      <c r="N251" s="261">
        <v>62</v>
      </c>
      <c r="O251" s="261"/>
      <c r="P251" s="261">
        <f>SUM(F251+N251)</f>
        <v>2286.13</v>
      </c>
    </row>
    <row r="252" spans="1:16" s="134" customFormat="1" ht="11.25" customHeight="1" hidden="1">
      <c r="A252" s="129"/>
      <c r="B252" s="130"/>
      <c r="C252" s="132" t="s">
        <v>271</v>
      </c>
      <c r="D252" s="133" t="s">
        <v>272</v>
      </c>
      <c r="E252" s="261">
        <v>2580</v>
      </c>
      <c r="F252" s="261">
        <v>0</v>
      </c>
      <c r="G252" s="262">
        <f>SUM(H252)</f>
        <v>2700</v>
      </c>
      <c r="H252" s="262">
        <v>2700</v>
      </c>
      <c r="I252" s="262"/>
      <c r="J252" s="262"/>
      <c r="K252" s="262"/>
      <c r="L252" s="262"/>
      <c r="M252" s="263"/>
      <c r="N252" s="261">
        <v>250</v>
      </c>
      <c r="O252" s="261"/>
      <c r="P252" s="261">
        <f>SUM(F252+N252)</f>
        <v>250</v>
      </c>
    </row>
    <row r="253" spans="1:16" s="134" customFormat="1" ht="11.25" customHeight="1" hidden="1">
      <c r="A253" s="141"/>
      <c r="B253" s="130"/>
      <c r="C253" s="132" t="s">
        <v>239</v>
      </c>
      <c r="D253" s="133" t="s">
        <v>240</v>
      </c>
      <c r="E253" s="261">
        <v>4050</v>
      </c>
      <c r="F253" s="261">
        <f>SUM(G253+M253)</f>
        <v>1500</v>
      </c>
      <c r="G253" s="262">
        <v>1500</v>
      </c>
      <c r="H253" s="262"/>
      <c r="I253" s="262"/>
      <c r="J253" s="262"/>
      <c r="K253" s="262"/>
      <c r="L253" s="262"/>
      <c r="M253" s="263"/>
      <c r="N253" s="261">
        <f>SUM(O253+U253)</f>
        <v>0</v>
      </c>
      <c r="O253" s="261">
        <f>SUM(P253+V253)</f>
        <v>0</v>
      </c>
      <c r="P253" s="261">
        <f>SUM(Q253+W253)</f>
        <v>0</v>
      </c>
    </row>
    <row r="254" spans="1:16" s="134" customFormat="1" ht="11.25" customHeight="1" hidden="1">
      <c r="A254" s="141"/>
      <c r="B254" s="130"/>
      <c r="C254" s="132" t="s">
        <v>241</v>
      </c>
      <c r="D254" s="133" t="s">
        <v>242</v>
      </c>
      <c r="E254" s="261">
        <v>11040</v>
      </c>
      <c r="F254" s="261">
        <f>SUM(G254+M254)</f>
        <v>9000</v>
      </c>
      <c r="G254" s="262">
        <v>9000</v>
      </c>
      <c r="H254" s="262"/>
      <c r="I254" s="262"/>
      <c r="J254" s="262"/>
      <c r="K254" s="262"/>
      <c r="L254" s="262"/>
      <c r="M254" s="263"/>
      <c r="N254" s="261"/>
      <c r="O254" s="261">
        <v>296.28</v>
      </c>
      <c r="P254" s="261">
        <f>SUM(F254-O254)</f>
        <v>8703.72</v>
      </c>
    </row>
    <row r="255" spans="1:16" s="134" customFormat="1" ht="11.25" customHeight="1" hidden="1">
      <c r="A255" s="129"/>
      <c r="B255" s="130"/>
      <c r="C255" s="132" t="s">
        <v>275</v>
      </c>
      <c r="D255" s="133" t="s">
        <v>276</v>
      </c>
      <c r="E255" s="261">
        <v>864</v>
      </c>
      <c r="F255" s="261">
        <f>SUM(G255+M255)</f>
        <v>864</v>
      </c>
      <c r="G255" s="262">
        <v>864</v>
      </c>
      <c r="H255" s="262"/>
      <c r="I255" s="262"/>
      <c r="J255" s="262"/>
      <c r="K255" s="262"/>
      <c r="L255" s="262"/>
      <c r="M255" s="263"/>
      <c r="N255" s="261">
        <f aca="true" t="shared" si="83" ref="N255:P257">SUM(O255+U255)</f>
        <v>0</v>
      </c>
      <c r="O255" s="261">
        <f t="shared" si="83"/>
        <v>0</v>
      </c>
      <c r="P255" s="261">
        <f t="shared" si="83"/>
        <v>0</v>
      </c>
    </row>
    <row r="256" spans="1:16" s="134" customFormat="1" ht="22.5" customHeight="1" hidden="1">
      <c r="A256" s="129"/>
      <c r="B256" s="130"/>
      <c r="C256" s="132" t="s">
        <v>350</v>
      </c>
      <c r="D256" s="136" t="s">
        <v>357</v>
      </c>
      <c r="E256" s="261">
        <v>1758</v>
      </c>
      <c r="F256" s="261">
        <f>SUM(G256+M256)</f>
        <v>1800</v>
      </c>
      <c r="G256" s="262">
        <v>1800</v>
      </c>
      <c r="H256" s="262"/>
      <c r="I256" s="262"/>
      <c r="J256" s="262"/>
      <c r="K256" s="262"/>
      <c r="L256" s="262"/>
      <c r="M256" s="263"/>
      <c r="N256" s="261">
        <f t="shared" si="83"/>
        <v>0</v>
      </c>
      <c r="O256" s="261">
        <f t="shared" si="83"/>
        <v>0</v>
      </c>
      <c r="P256" s="261">
        <f t="shared" si="83"/>
        <v>0</v>
      </c>
    </row>
    <row r="257" spans="1:16" s="134" customFormat="1" ht="11.25" customHeight="1" hidden="1">
      <c r="A257" s="141"/>
      <c r="B257" s="130"/>
      <c r="C257" s="132" t="s">
        <v>268</v>
      </c>
      <c r="D257" s="133" t="s">
        <v>269</v>
      </c>
      <c r="E257" s="261">
        <v>2390</v>
      </c>
      <c r="F257" s="261">
        <f>SUM(G257+M257)</f>
        <v>3000</v>
      </c>
      <c r="G257" s="262">
        <v>3000</v>
      </c>
      <c r="H257" s="262"/>
      <c r="I257" s="262"/>
      <c r="J257" s="262"/>
      <c r="K257" s="262"/>
      <c r="L257" s="262"/>
      <c r="M257" s="263"/>
      <c r="N257" s="261">
        <f t="shared" si="83"/>
        <v>0</v>
      </c>
      <c r="O257" s="261">
        <f t="shared" si="83"/>
        <v>0</v>
      </c>
      <c r="P257" s="261">
        <f t="shared" si="83"/>
        <v>0</v>
      </c>
    </row>
    <row r="258" spans="1:16" s="134" customFormat="1" ht="11.25" customHeight="1" hidden="1">
      <c r="A258" s="129"/>
      <c r="B258" s="130"/>
      <c r="C258" s="132" t="s">
        <v>277</v>
      </c>
      <c r="D258" s="133" t="s">
        <v>278</v>
      </c>
      <c r="E258" s="261">
        <v>2065</v>
      </c>
      <c r="F258" s="261">
        <v>0</v>
      </c>
      <c r="G258" s="262">
        <v>2065</v>
      </c>
      <c r="H258" s="262"/>
      <c r="I258" s="262"/>
      <c r="J258" s="262"/>
      <c r="K258" s="262"/>
      <c r="L258" s="262"/>
      <c r="M258" s="263"/>
      <c r="N258" s="261">
        <v>182</v>
      </c>
      <c r="O258" s="261"/>
      <c r="P258" s="261">
        <f>SUM(F258+N258)</f>
        <v>182</v>
      </c>
    </row>
    <row r="259" spans="1:16" s="134" customFormat="1" ht="22.5" customHeight="1" hidden="1">
      <c r="A259" s="141"/>
      <c r="B259" s="130"/>
      <c r="C259" s="132" t="s">
        <v>255</v>
      </c>
      <c r="D259" s="136" t="s">
        <v>256</v>
      </c>
      <c r="E259" s="261">
        <v>2548</v>
      </c>
      <c r="F259" s="261">
        <f>SUM(G259+M259)</f>
        <v>2675</v>
      </c>
      <c r="G259" s="262">
        <v>2675</v>
      </c>
      <c r="H259" s="262"/>
      <c r="I259" s="262"/>
      <c r="J259" s="262"/>
      <c r="K259" s="262"/>
      <c r="L259" s="262"/>
      <c r="M259" s="263"/>
      <c r="N259" s="261">
        <f aca="true" t="shared" si="84" ref="N259:P262">SUM(O259+U259)</f>
        <v>0</v>
      </c>
      <c r="O259" s="261">
        <f t="shared" si="84"/>
        <v>0</v>
      </c>
      <c r="P259" s="261">
        <f t="shared" si="84"/>
        <v>0</v>
      </c>
    </row>
    <row r="260" spans="1:16" s="134" customFormat="1" ht="22.5" customHeight="1" hidden="1">
      <c r="A260" s="129"/>
      <c r="B260" s="130"/>
      <c r="C260" s="132" t="s">
        <v>352</v>
      </c>
      <c r="D260" s="136" t="s">
        <v>359</v>
      </c>
      <c r="E260" s="261">
        <v>2060</v>
      </c>
      <c r="F260" s="261">
        <f>SUM(G260+M260)</f>
        <v>2000</v>
      </c>
      <c r="G260" s="262">
        <v>2000</v>
      </c>
      <c r="H260" s="262"/>
      <c r="I260" s="262"/>
      <c r="J260" s="262"/>
      <c r="K260" s="262"/>
      <c r="L260" s="262"/>
      <c r="M260" s="263"/>
      <c r="N260" s="261">
        <f t="shared" si="84"/>
        <v>0</v>
      </c>
      <c r="O260" s="261">
        <f t="shared" si="84"/>
        <v>0</v>
      </c>
      <c r="P260" s="261">
        <f t="shared" si="84"/>
        <v>0</v>
      </c>
    </row>
    <row r="261" spans="1:16" s="134" customFormat="1" ht="22.5" customHeight="1" hidden="1">
      <c r="A261" s="129"/>
      <c r="B261" s="130"/>
      <c r="C261" s="132" t="s">
        <v>353</v>
      </c>
      <c r="D261" s="136" t="s">
        <v>361</v>
      </c>
      <c r="E261" s="261">
        <v>380</v>
      </c>
      <c r="F261" s="261">
        <f>SUM(G261+M261)</f>
        <v>600</v>
      </c>
      <c r="G261" s="262">
        <v>600</v>
      </c>
      <c r="H261" s="262"/>
      <c r="I261" s="262"/>
      <c r="J261" s="262"/>
      <c r="K261" s="262"/>
      <c r="L261" s="262"/>
      <c r="M261" s="263"/>
      <c r="N261" s="261">
        <f t="shared" si="84"/>
        <v>0</v>
      </c>
      <c r="O261" s="261">
        <f t="shared" si="84"/>
        <v>0</v>
      </c>
      <c r="P261" s="261">
        <f t="shared" si="84"/>
        <v>0</v>
      </c>
    </row>
    <row r="262" spans="1:16" s="134" customFormat="1" ht="22.5" customHeight="1" hidden="1">
      <c r="A262" s="129"/>
      <c r="B262" s="130"/>
      <c r="C262" s="132" t="s">
        <v>354</v>
      </c>
      <c r="D262" s="136" t="s">
        <v>360</v>
      </c>
      <c r="E262" s="261">
        <v>500</v>
      </c>
      <c r="F262" s="261">
        <f>SUM(G262+M262)</f>
        <v>600</v>
      </c>
      <c r="G262" s="262">
        <v>600</v>
      </c>
      <c r="H262" s="262"/>
      <c r="I262" s="262"/>
      <c r="J262" s="262"/>
      <c r="K262" s="262"/>
      <c r="L262" s="262"/>
      <c r="M262" s="263"/>
      <c r="N262" s="261">
        <f t="shared" si="84"/>
        <v>0</v>
      </c>
      <c r="O262" s="261">
        <f t="shared" si="84"/>
        <v>0</v>
      </c>
      <c r="P262" s="261">
        <f t="shared" si="84"/>
        <v>0</v>
      </c>
    </row>
    <row r="263" spans="1:16" s="144" customFormat="1" ht="22.5" customHeight="1" hidden="1">
      <c r="A263" s="328"/>
      <c r="B263" s="334" t="s">
        <v>479</v>
      </c>
      <c r="C263" s="334"/>
      <c r="D263" s="336" t="s">
        <v>480</v>
      </c>
      <c r="E263" s="331">
        <f aca="true" t="shared" si="85" ref="E263:M263">SUM(E264:E265)</f>
        <v>17469</v>
      </c>
      <c r="F263" s="331">
        <f>SUM(F264:F267)</f>
        <v>0</v>
      </c>
      <c r="G263" s="332">
        <f t="shared" si="85"/>
        <v>18565</v>
      </c>
      <c r="H263" s="332">
        <f t="shared" si="85"/>
        <v>0</v>
      </c>
      <c r="I263" s="332">
        <f t="shared" si="85"/>
        <v>18565</v>
      </c>
      <c r="J263" s="332">
        <f t="shared" si="85"/>
        <v>0</v>
      </c>
      <c r="K263" s="332">
        <f t="shared" si="85"/>
        <v>0</v>
      </c>
      <c r="L263" s="332">
        <f t="shared" si="85"/>
        <v>0</v>
      </c>
      <c r="M263" s="333">
        <f t="shared" si="85"/>
        <v>0</v>
      </c>
      <c r="N263" s="331">
        <f>SUM(N264:N267)</f>
        <v>480.23</v>
      </c>
      <c r="O263" s="331">
        <f>SUM(O264:O267)</f>
        <v>0</v>
      </c>
      <c r="P263" s="331">
        <f>SUM(P264:P267)</f>
        <v>480.23</v>
      </c>
    </row>
    <row r="264" spans="1:16" s="134" customFormat="1" ht="11.25" customHeight="1" hidden="1">
      <c r="A264" s="141"/>
      <c r="B264" s="130"/>
      <c r="C264" s="132" t="s">
        <v>251</v>
      </c>
      <c r="D264" s="133" t="s">
        <v>252</v>
      </c>
      <c r="E264" s="261">
        <v>15382</v>
      </c>
      <c r="F264" s="261">
        <v>0</v>
      </c>
      <c r="G264" s="262">
        <f>SUM(I264)</f>
        <v>16347</v>
      </c>
      <c r="H264" s="262"/>
      <c r="I264" s="262">
        <v>16347</v>
      </c>
      <c r="J264" s="262"/>
      <c r="K264" s="262"/>
      <c r="L264" s="262"/>
      <c r="M264" s="263"/>
      <c r="N264" s="261">
        <v>51.39</v>
      </c>
      <c r="O264" s="261"/>
      <c r="P264" s="261">
        <f>SUM(F264+N264)</f>
        <v>51.39</v>
      </c>
    </row>
    <row r="265" spans="1:16" s="134" customFormat="1" ht="11.25" customHeight="1" hidden="1">
      <c r="A265" s="141"/>
      <c r="B265" s="130"/>
      <c r="C265" s="132" t="s">
        <v>253</v>
      </c>
      <c r="D265" s="133" t="s">
        <v>254</v>
      </c>
      <c r="E265" s="261">
        <v>2087</v>
      </c>
      <c r="F265" s="261">
        <v>0</v>
      </c>
      <c r="G265" s="262">
        <f>SUM(I265)</f>
        <v>2218</v>
      </c>
      <c r="H265" s="262"/>
      <c r="I265" s="262">
        <v>2218</v>
      </c>
      <c r="J265" s="262"/>
      <c r="K265" s="262"/>
      <c r="L265" s="262"/>
      <c r="M265" s="263"/>
      <c r="N265" s="261">
        <v>7.84</v>
      </c>
      <c r="O265" s="261"/>
      <c r="P265" s="261">
        <f>SUM(F265+N265)</f>
        <v>7.84</v>
      </c>
    </row>
    <row r="266" spans="1:16" s="134" customFormat="1" ht="11.25" customHeight="1" hidden="1">
      <c r="A266" s="129"/>
      <c r="B266" s="130"/>
      <c r="C266" s="132" t="s">
        <v>271</v>
      </c>
      <c r="D266" s="133" t="s">
        <v>272</v>
      </c>
      <c r="E266" s="261">
        <v>2580</v>
      </c>
      <c r="F266" s="261">
        <v>0</v>
      </c>
      <c r="G266" s="262">
        <f>SUM(H266)</f>
        <v>2700</v>
      </c>
      <c r="H266" s="262">
        <v>2700</v>
      </c>
      <c r="I266" s="262"/>
      <c r="J266" s="262"/>
      <c r="K266" s="262"/>
      <c r="L266" s="262"/>
      <c r="M266" s="263"/>
      <c r="N266" s="261">
        <v>320</v>
      </c>
      <c r="O266" s="261"/>
      <c r="P266" s="261">
        <f>SUM(F266+N266)</f>
        <v>320</v>
      </c>
    </row>
    <row r="267" spans="1:16" s="134" customFormat="1" ht="11.25" hidden="1">
      <c r="A267" s="141"/>
      <c r="B267" s="130"/>
      <c r="C267" s="132" t="s">
        <v>268</v>
      </c>
      <c r="D267" s="133" t="s">
        <v>269</v>
      </c>
      <c r="E267" s="261">
        <v>2390</v>
      </c>
      <c r="F267" s="261">
        <v>0</v>
      </c>
      <c r="G267" s="262">
        <v>3000</v>
      </c>
      <c r="H267" s="262"/>
      <c r="I267" s="262"/>
      <c r="J267" s="262"/>
      <c r="K267" s="262"/>
      <c r="L267" s="262"/>
      <c r="M267" s="263"/>
      <c r="N267" s="261">
        <v>101</v>
      </c>
      <c r="O267" s="261"/>
      <c r="P267" s="261">
        <f>SUM(F267+N267)</f>
        <v>101</v>
      </c>
    </row>
    <row r="268" spans="1:16" s="126" customFormat="1" ht="12" customHeight="1" hidden="1">
      <c r="A268" s="167"/>
      <c r="B268" s="80" t="s">
        <v>317</v>
      </c>
      <c r="C268" s="80"/>
      <c r="D268" s="104" t="s">
        <v>125</v>
      </c>
      <c r="E268" s="244">
        <f aca="true" t="shared" si="86" ref="E268:M268">SUM(E269:E270)</f>
        <v>72064</v>
      </c>
      <c r="F268" s="244">
        <f t="shared" si="86"/>
        <v>46000</v>
      </c>
      <c r="G268" s="273">
        <f t="shared" si="86"/>
        <v>46000</v>
      </c>
      <c r="H268" s="273">
        <f t="shared" si="86"/>
        <v>0</v>
      </c>
      <c r="I268" s="273">
        <f t="shared" si="86"/>
        <v>0</v>
      </c>
      <c r="J268" s="273">
        <f t="shared" si="86"/>
        <v>0</v>
      </c>
      <c r="K268" s="273">
        <f t="shared" si="86"/>
        <v>0</v>
      </c>
      <c r="L268" s="273">
        <f t="shared" si="86"/>
        <v>0</v>
      </c>
      <c r="M268" s="274">
        <f t="shared" si="86"/>
        <v>0</v>
      </c>
      <c r="N268" s="244">
        <f>SUM(N269:N270)</f>
        <v>0</v>
      </c>
      <c r="O268" s="244">
        <f>SUM(O269:O270)</f>
        <v>0</v>
      </c>
      <c r="P268" s="244">
        <f>SUM(P269:P270)</f>
        <v>0</v>
      </c>
    </row>
    <row r="269" spans="1:16" s="134" customFormat="1" ht="11.25" customHeight="1" hidden="1">
      <c r="A269" s="141"/>
      <c r="B269" s="128"/>
      <c r="C269" s="132" t="s">
        <v>313</v>
      </c>
      <c r="D269" s="133" t="s">
        <v>73</v>
      </c>
      <c r="E269" s="261">
        <v>58064</v>
      </c>
      <c r="F269" s="261">
        <f>SUM(G269+M269)</f>
        <v>46000</v>
      </c>
      <c r="G269" s="262">
        <v>46000</v>
      </c>
      <c r="H269" s="262"/>
      <c r="I269" s="262"/>
      <c r="J269" s="262"/>
      <c r="K269" s="262"/>
      <c r="L269" s="262"/>
      <c r="M269" s="263"/>
      <c r="N269" s="261">
        <f aca="true" t="shared" si="87" ref="N269:P270">SUM(O269+U269)</f>
        <v>0</v>
      </c>
      <c r="O269" s="261">
        <f t="shared" si="87"/>
        <v>0</v>
      </c>
      <c r="P269" s="261">
        <f t="shared" si="87"/>
        <v>0</v>
      </c>
    </row>
    <row r="270" spans="1:16" s="134" customFormat="1" ht="11.25" customHeight="1" hidden="1">
      <c r="A270" s="129"/>
      <c r="B270" s="130"/>
      <c r="C270" s="132" t="s">
        <v>239</v>
      </c>
      <c r="D270" s="133" t="s">
        <v>240</v>
      </c>
      <c r="E270" s="261">
        <v>14000</v>
      </c>
      <c r="F270" s="261">
        <f>SUM(G270+M270)</f>
        <v>0</v>
      </c>
      <c r="G270" s="262">
        <v>0</v>
      </c>
      <c r="H270" s="262"/>
      <c r="I270" s="262"/>
      <c r="J270" s="262"/>
      <c r="K270" s="262"/>
      <c r="L270" s="262"/>
      <c r="M270" s="263"/>
      <c r="N270" s="261">
        <f t="shared" si="87"/>
        <v>0</v>
      </c>
      <c r="O270" s="261">
        <f t="shared" si="87"/>
        <v>0</v>
      </c>
      <c r="P270" s="261">
        <f t="shared" si="87"/>
        <v>0</v>
      </c>
    </row>
    <row r="271" spans="1:16" s="126" customFormat="1" ht="24" hidden="1">
      <c r="A271" s="173" t="s">
        <v>210</v>
      </c>
      <c r="B271" s="175"/>
      <c r="C271" s="175"/>
      <c r="D271" s="176" t="s">
        <v>318</v>
      </c>
      <c r="E271" s="270">
        <f aca="true" t="shared" si="88" ref="E271:M271">SUM(E272+E279+E282)</f>
        <v>322024.9</v>
      </c>
      <c r="F271" s="270">
        <f>SUM(F272)</f>
        <v>2321</v>
      </c>
      <c r="G271" s="271">
        <f t="shared" si="88"/>
        <v>52808</v>
      </c>
      <c r="H271" s="271">
        <f t="shared" si="88"/>
        <v>29767</v>
      </c>
      <c r="I271" s="271">
        <f t="shared" si="88"/>
        <v>6548</v>
      </c>
      <c r="J271" s="271">
        <f t="shared" si="88"/>
        <v>0</v>
      </c>
      <c r="K271" s="271">
        <f t="shared" si="88"/>
        <v>0</v>
      </c>
      <c r="L271" s="271">
        <f t="shared" si="88"/>
        <v>0</v>
      </c>
      <c r="M271" s="272">
        <f t="shared" si="88"/>
        <v>0</v>
      </c>
      <c r="N271" s="270">
        <f>SUM(N272)</f>
        <v>271.4</v>
      </c>
      <c r="O271" s="270">
        <f>SUM(O272)</f>
        <v>0</v>
      </c>
      <c r="P271" s="270">
        <f>SUM(P272)</f>
        <v>2592.4</v>
      </c>
    </row>
    <row r="272" spans="1:16" s="126" customFormat="1" ht="12" hidden="1">
      <c r="A272" s="122"/>
      <c r="B272" s="80" t="s">
        <v>319</v>
      </c>
      <c r="C272" s="80"/>
      <c r="D272" s="104" t="s">
        <v>320</v>
      </c>
      <c r="E272" s="244">
        <f aca="true" t="shared" si="89" ref="E272:M272">SUM(E273:E278)</f>
        <v>147853</v>
      </c>
      <c r="F272" s="331">
        <f>SUM(F275)</f>
        <v>2321</v>
      </c>
      <c r="G272" s="332">
        <f t="shared" si="89"/>
        <v>41808</v>
      </c>
      <c r="H272" s="332">
        <f t="shared" si="89"/>
        <v>29767</v>
      </c>
      <c r="I272" s="332">
        <f t="shared" si="89"/>
        <v>6548</v>
      </c>
      <c r="J272" s="332">
        <f t="shared" si="89"/>
        <v>0</v>
      </c>
      <c r="K272" s="332">
        <f t="shared" si="89"/>
        <v>0</v>
      </c>
      <c r="L272" s="332">
        <f t="shared" si="89"/>
        <v>0</v>
      </c>
      <c r="M272" s="333">
        <f t="shared" si="89"/>
        <v>0</v>
      </c>
      <c r="N272" s="331">
        <f>SUM(N275)</f>
        <v>271.4</v>
      </c>
      <c r="O272" s="331">
        <f>SUM(O275)</f>
        <v>0</v>
      </c>
      <c r="P272" s="331">
        <f>SUM(P275)</f>
        <v>2592.4</v>
      </c>
    </row>
    <row r="273" spans="1:16" s="134" customFormat="1" ht="22.5" customHeight="1" hidden="1">
      <c r="A273" s="141"/>
      <c r="B273" s="128"/>
      <c r="C273" s="132" t="s">
        <v>245</v>
      </c>
      <c r="D273" s="136" t="s">
        <v>246</v>
      </c>
      <c r="E273" s="261">
        <v>3822</v>
      </c>
      <c r="F273" s="261">
        <f aca="true" t="shared" si="90" ref="F273:F278">SUM(G273+M273)</f>
        <v>3315</v>
      </c>
      <c r="G273" s="262">
        <v>3315</v>
      </c>
      <c r="H273" s="262"/>
      <c r="I273" s="262"/>
      <c r="J273" s="262"/>
      <c r="K273" s="262"/>
      <c r="L273" s="262"/>
      <c r="M273" s="263"/>
      <c r="N273" s="261">
        <f aca="true" t="shared" si="91" ref="N273:P278">SUM(O273+U273)</f>
        <v>0</v>
      </c>
      <c r="O273" s="261">
        <f t="shared" si="91"/>
        <v>0</v>
      </c>
      <c r="P273" s="261">
        <f t="shared" si="91"/>
        <v>0</v>
      </c>
    </row>
    <row r="274" spans="1:16" s="134" customFormat="1" ht="11.25" customHeight="1" hidden="1">
      <c r="A274" s="141"/>
      <c r="B274" s="130"/>
      <c r="C274" s="132" t="s">
        <v>247</v>
      </c>
      <c r="D274" s="133" t="s">
        <v>248</v>
      </c>
      <c r="E274" s="261">
        <v>105902</v>
      </c>
      <c r="F274" s="261">
        <f t="shared" si="90"/>
        <v>27446</v>
      </c>
      <c r="G274" s="262">
        <f>SUM(H274)</f>
        <v>27446</v>
      </c>
      <c r="H274" s="262">
        <v>27446</v>
      </c>
      <c r="I274" s="262"/>
      <c r="J274" s="262"/>
      <c r="K274" s="262"/>
      <c r="L274" s="262"/>
      <c r="M274" s="263"/>
      <c r="N274" s="261">
        <f t="shared" si="91"/>
        <v>0</v>
      </c>
      <c r="O274" s="261">
        <f t="shared" si="91"/>
        <v>0</v>
      </c>
      <c r="P274" s="261">
        <f t="shared" si="91"/>
        <v>0</v>
      </c>
    </row>
    <row r="275" spans="1:16" s="134" customFormat="1" ht="11.25" hidden="1">
      <c r="A275" s="141"/>
      <c r="B275" s="130"/>
      <c r="C275" s="132" t="s">
        <v>249</v>
      </c>
      <c r="D275" s="133" t="s">
        <v>250</v>
      </c>
      <c r="E275" s="261">
        <v>8656</v>
      </c>
      <c r="F275" s="261">
        <f t="shared" si="90"/>
        <v>2321</v>
      </c>
      <c r="G275" s="262">
        <f>SUM(H275)</f>
        <v>2321</v>
      </c>
      <c r="H275" s="262">
        <v>2321</v>
      </c>
      <c r="I275" s="262"/>
      <c r="J275" s="262"/>
      <c r="K275" s="262"/>
      <c r="L275" s="262"/>
      <c r="M275" s="263"/>
      <c r="N275" s="261">
        <v>271.4</v>
      </c>
      <c r="O275" s="261"/>
      <c r="P275" s="261">
        <f>SUM(F275+N275)</f>
        <v>2592.4</v>
      </c>
    </row>
    <row r="276" spans="1:16" s="134" customFormat="1" ht="11.25" customHeight="1" hidden="1">
      <c r="A276" s="141"/>
      <c r="B276" s="130"/>
      <c r="C276" s="132" t="s">
        <v>251</v>
      </c>
      <c r="D276" s="133" t="s">
        <v>252</v>
      </c>
      <c r="E276" s="261">
        <v>20487</v>
      </c>
      <c r="F276" s="261">
        <f t="shared" si="90"/>
        <v>5731</v>
      </c>
      <c r="G276" s="262">
        <f>SUM(I276)</f>
        <v>5731</v>
      </c>
      <c r="H276" s="262"/>
      <c r="I276" s="262">
        <v>5731</v>
      </c>
      <c r="J276" s="262"/>
      <c r="K276" s="262"/>
      <c r="L276" s="262"/>
      <c r="M276" s="263"/>
      <c r="N276" s="261">
        <f t="shared" si="91"/>
        <v>0</v>
      </c>
      <c r="O276" s="261">
        <f t="shared" si="91"/>
        <v>0</v>
      </c>
      <c r="P276" s="261">
        <f t="shared" si="91"/>
        <v>0</v>
      </c>
    </row>
    <row r="277" spans="1:16" s="134" customFormat="1" ht="11.25" customHeight="1" hidden="1">
      <c r="A277" s="141"/>
      <c r="B277" s="130"/>
      <c r="C277" s="132" t="s">
        <v>253</v>
      </c>
      <c r="D277" s="133" t="s">
        <v>254</v>
      </c>
      <c r="E277" s="261">
        <v>2889</v>
      </c>
      <c r="F277" s="261">
        <f t="shared" si="90"/>
        <v>817</v>
      </c>
      <c r="G277" s="262">
        <f>SUM(I277)</f>
        <v>817</v>
      </c>
      <c r="H277" s="262"/>
      <c r="I277" s="262">
        <v>817</v>
      </c>
      <c r="J277" s="262"/>
      <c r="K277" s="262"/>
      <c r="L277" s="262"/>
      <c r="M277" s="263"/>
      <c r="N277" s="261">
        <f t="shared" si="91"/>
        <v>0</v>
      </c>
      <c r="O277" s="261">
        <f t="shared" si="91"/>
        <v>0</v>
      </c>
      <c r="P277" s="261">
        <f t="shared" si="91"/>
        <v>0</v>
      </c>
    </row>
    <row r="278" spans="1:16" s="134" customFormat="1" ht="22.5" customHeight="1" hidden="1">
      <c r="A278" s="141"/>
      <c r="B278" s="130"/>
      <c r="C278" s="132" t="s">
        <v>255</v>
      </c>
      <c r="D278" s="136" t="s">
        <v>256</v>
      </c>
      <c r="E278" s="261">
        <v>6097</v>
      </c>
      <c r="F278" s="261">
        <f t="shared" si="90"/>
        <v>2178</v>
      </c>
      <c r="G278" s="262">
        <v>2178</v>
      </c>
      <c r="H278" s="262"/>
      <c r="I278" s="262"/>
      <c r="J278" s="262"/>
      <c r="K278" s="262"/>
      <c r="L278" s="262"/>
      <c r="M278" s="263"/>
      <c r="N278" s="261">
        <f t="shared" si="91"/>
        <v>0</v>
      </c>
      <c r="O278" s="261">
        <f t="shared" si="91"/>
        <v>0</v>
      </c>
      <c r="P278" s="261">
        <f t="shared" si="91"/>
        <v>0</v>
      </c>
    </row>
    <row r="279" spans="1:16" s="126" customFormat="1" ht="36" customHeight="1" hidden="1">
      <c r="A279" s="167"/>
      <c r="B279" s="80" t="s">
        <v>223</v>
      </c>
      <c r="C279" s="80"/>
      <c r="D279" s="107" t="s">
        <v>321</v>
      </c>
      <c r="E279" s="244">
        <f aca="true" t="shared" si="92" ref="E279:M279">SUM(E280:E281)</f>
        <v>11061.9</v>
      </c>
      <c r="F279" s="244">
        <f t="shared" si="92"/>
        <v>11000</v>
      </c>
      <c r="G279" s="273">
        <f t="shared" si="92"/>
        <v>11000</v>
      </c>
      <c r="H279" s="273">
        <f t="shared" si="92"/>
        <v>0</v>
      </c>
      <c r="I279" s="273">
        <f t="shared" si="92"/>
        <v>0</v>
      </c>
      <c r="J279" s="273">
        <f t="shared" si="92"/>
        <v>0</v>
      </c>
      <c r="K279" s="273">
        <f t="shared" si="92"/>
        <v>0</v>
      </c>
      <c r="L279" s="273">
        <f t="shared" si="92"/>
        <v>0</v>
      </c>
      <c r="M279" s="274">
        <f t="shared" si="92"/>
        <v>0</v>
      </c>
      <c r="N279" s="244">
        <f>SUM(N280:N281)</f>
        <v>0</v>
      </c>
      <c r="O279" s="244">
        <f>SUM(O280:O281)</f>
        <v>0</v>
      </c>
      <c r="P279" s="244">
        <f>SUM(P280:P281)</f>
        <v>0</v>
      </c>
    </row>
    <row r="280" spans="1:16" s="134" customFormat="1" ht="11.25" customHeight="1" hidden="1">
      <c r="A280" s="129"/>
      <c r="B280" s="130"/>
      <c r="C280" s="132" t="s">
        <v>241</v>
      </c>
      <c r="D280" s="133" t="s">
        <v>242</v>
      </c>
      <c r="E280" s="261">
        <v>9474.3</v>
      </c>
      <c r="F280" s="261">
        <f>SUM(G280)</f>
        <v>11000</v>
      </c>
      <c r="G280" s="262">
        <v>11000</v>
      </c>
      <c r="H280" s="262"/>
      <c r="I280" s="262"/>
      <c r="J280" s="262"/>
      <c r="K280" s="262"/>
      <c r="L280" s="262"/>
      <c r="M280" s="263"/>
      <c r="N280" s="261">
        <f>SUM(O280)</f>
        <v>0</v>
      </c>
      <c r="O280" s="261">
        <f>SUM(P280)</f>
        <v>0</v>
      </c>
      <c r="P280" s="261">
        <f>SUM(Q280)</f>
        <v>0</v>
      </c>
    </row>
    <row r="281" spans="1:16" s="134" customFormat="1" ht="11.25" customHeight="1" hidden="1">
      <c r="A281" s="141"/>
      <c r="B281" s="130"/>
      <c r="C281" s="132" t="s">
        <v>442</v>
      </c>
      <c r="D281" s="133" t="s">
        <v>443</v>
      </c>
      <c r="E281" s="261">
        <v>1587.6</v>
      </c>
      <c r="F281" s="261">
        <f>SUM(G281+M281)</f>
        <v>0</v>
      </c>
      <c r="G281" s="262">
        <v>0</v>
      </c>
      <c r="H281" s="262"/>
      <c r="I281" s="262"/>
      <c r="J281" s="262"/>
      <c r="K281" s="262"/>
      <c r="L281" s="262"/>
      <c r="M281" s="263"/>
      <c r="N281" s="261">
        <f>SUM(O281+U281)</f>
        <v>0</v>
      </c>
      <c r="O281" s="261">
        <f>SUM(P281+V281)</f>
        <v>0</v>
      </c>
      <c r="P281" s="261">
        <f>SUM(Q281+W281)</f>
        <v>0</v>
      </c>
    </row>
    <row r="282" spans="1:16" s="126" customFormat="1" ht="12" customHeight="1" hidden="1">
      <c r="A282" s="167"/>
      <c r="B282" s="80" t="s">
        <v>212</v>
      </c>
      <c r="C282" s="80"/>
      <c r="D282" s="107" t="s">
        <v>213</v>
      </c>
      <c r="E282" s="244">
        <f>SUM(E283:E292)</f>
        <v>163110</v>
      </c>
      <c r="F282" s="244">
        <f aca="true" t="shared" si="93" ref="F282:M282">SUM(F284:F291)</f>
        <v>0</v>
      </c>
      <c r="G282" s="273">
        <f t="shared" si="93"/>
        <v>0</v>
      </c>
      <c r="H282" s="273">
        <f t="shared" si="93"/>
        <v>0</v>
      </c>
      <c r="I282" s="273">
        <f t="shared" si="93"/>
        <v>0</v>
      </c>
      <c r="J282" s="273">
        <f t="shared" si="93"/>
        <v>0</v>
      </c>
      <c r="K282" s="273">
        <f t="shared" si="93"/>
        <v>0</v>
      </c>
      <c r="L282" s="273">
        <f t="shared" si="93"/>
        <v>0</v>
      </c>
      <c r="M282" s="274">
        <f t="shared" si="93"/>
        <v>0</v>
      </c>
      <c r="N282" s="244">
        <f>SUM(N284:N291)</f>
        <v>0</v>
      </c>
      <c r="O282" s="244">
        <f>SUM(O284:O291)</f>
        <v>0</v>
      </c>
      <c r="P282" s="244">
        <f>SUM(P284:P291)</f>
        <v>0</v>
      </c>
    </row>
    <row r="283" spans="1:16" s="134" customFormat="1" ht="11.25" customHeight="1" hidden="1">
      <c r="A283" s="141"/>
      <c r="B283" s="128"/>
      <c r="C283" s="132" t="s">
        <v>313</v>
      </c>
      <c r="D283" s="133" t="s">
        <v>73</v>
      </c>
      <c r="E283" s="261">
        <v>9400</v>
      </c>
      <c r="F283" s="261">
        <f aca="true" t="shared" si="94" ref="F283:F292">SUM(G283+M283)</f>
        <v>0</v>
      </c>
      <c r="G283" s="262">
        <v>0</v>
      </c>
      <c r="H283" s="262"/>
      <c r="I283" s="262"/>
      <c r="J283" s="262"/>
      <c r="K283" s="262"/>
      <c r="L283" s="262"/>
      <c r="M283" s="263"/>
      <c r="N283" s="261">
        <f aca="true" t="shared" si="95" ref="N283:P292">SUM(O283+U283)</f>
        <v>0</v>
      </c>
      <c r="O283" s="261">
        <f t="shared" si="95"/>
        <v>0</v>
      </c>
      <c r="P283" s="261">
        <f t="shared" si="95"/>
        <v>0</v>
      </c>
    </row>
    <row r="284" spans="1:16" s="134" customFormat="1" ht="11.25" customHeight="1" hidden="1">
      <c r="A284" s="141"/>
      <c r="B284" s="130"/>
      <c r="C284" s="132" t="s">
        <v>301</v>
      </c>
      <c r="D284" s="133" t="s">
        <v>302</v>
      </c>
      <c r="E284" s="261">
        <v>103067</v>
      </c>
      <c r="F284" s="261">
        <f t="shared" si="94"/>
        <v>0</v>
      </c>
      <c r="G284" s="262">
        <v>0</v>
      </c>
      <c r="H284" s="262"/>
      <c r="I284" s="262"/>
      <c r="J284" s="262"/>
      <c r="K284" s="262"/>
      <c r="L284" s="262"/>
      <c r="M284" s="263"/>
      <c r="N284" s="261">
        <f t="shared" si="95"/>
        <v>0</v>
      </c>
      <c r="O284" s="261">
        <f t="shared" si="95"/>
        <v>0</v>
      </c>
      <c r="P284" s="261">
        <f t="shared" si="95"/>
        <v>0</v>
      </c>
    </row>
    <row r="285" spans="1:16" s="134" customFormat="1" ht="11.25" customHeight="1" hidden="1">
      <c r="A285" s="141"/>
      <c r="B285" s="130"/>
      <c r="C285" s="132" t="s">
        <v>322</v>
      </c>
      <c r="D285" s="133" t="s">
        <v>323</v>
      </c>
      <c r="E285" s="261">
        <v>5424</v>
      </c>
      <c r="F285" s="261">
        <f t="shared" si="94"/>
        <v>0</v>
      </c>
      <c r="G285" s="262">
        <v>0</v>
      </c>
      <c r="H285" s="262"/>
      <c r="I285" s="262"/>
      <c r="J285" s="262"/>
      <c r="K285" s="262"/>
      <c r="L285" s="262"/>
      <c r="M285" s="263"/>
      <c r="N285" s="261">
        <f t="shared" si="95"/>
        <v>0</v>
      </c>
      <c r="O285" s="261">
        <f t="shared" si="95"/>
        <v>0</v>
      </c>
      <c r="P285" s="261">
        <f t="shared" si="95"/>
        <v>0</v>
      </c>
    </row>
    <row r="286" spans="1:16" s="134" customFormat="1" ht="11.25" customHeight="1" hidden="1">
      <c r="A286" s="137"/>
      <c r="B286" s="157"/>
      <c r="C286" s="132" t="s">
        <v>251</v>
      </c>
      <c r="D286" s="133" t="s">
        <v>252</v>
      </c>
      <c r="E286" s="281">
        <v>1626.19</v>
      </c>
      <c r="F286" s="261">
        <f t="shared" si="94"/>
        <v>0</v>
      </c>
      <c r="G286" s="262">
        <v>0</v>
      </c>
      <c r="H286" s="262"/>
      <c r="I286" s="262"/>
      <c r="J286" s="262"/>
      <c r="K286" s="262"/>
      <c r="L286" s="262"/>
      <c r="M286" s="263"/>
      <c r="N286" s="261">
        <f t="shared" si="95"/>
        <v>0</v>
      </c>
      <c r="O286" s="261">
        <f t="shared" si="95"/>
        <v>0</v>
      </c>
      <c r="P286" s="261">
        <f t="shared" si="95"/>
        <v>0</v>
      </c>
    </row>
    <row r="287" spans="1:16" s="134" customFormat="1" ht="11.25" customHeight="1" hidden="1">
      <c r="A287" s="139"/>
      <c r="B287" s="124"/>
      <c r="C287" s="132" t="s">
        <v>253</v>
      </c>
      <c r="D287" s="133" t="s">
        <v>254</v>
      </c>
      <c r="E287" s="261">
        <v>231.78</v>
      </c>
      <c r="F287" s="261">
        <f t="shared" si="94"/>
        <v>0</v>
      </c>
      <c r="G287" s="262">
        <v>0</v>
      </c>
      <c r="H287" s="262"/>
      <c r="I287" s="262"/>
      <c r="J287" s="262"/>
      <c r="K287" s="262"/>
      <c r="L287" s="262"/>
      <c r="M287" s="263"/>
      <c r="N287" s="261">
        <f t="shared" si="95"/>
        <v>0</v>
      </c>
      <c r="O287" s="261">
        <f t="shared" si="95"/>
        <v>0</v>
      </c>
      <c r="P287" s="261">
        <f t="shared" si="95"/>
        <v>0</v>
      </c>
    </row>
    <row r="288" spans="1:16" s="144" customFormat="1" ht="11.25" customHeight="1" hidden="1">
      <c r="A288" s="145"/>
      <c r="B288" s="146"/>
      <c r="C288" s="40" t="s">
        <v>271</v>
      </c>
      <c r="D288" s="105" t="s">
        <v>272</v>
      </c>
      <c r="E288" s="261">
        <v>9460</v>
      </c>
      <c r="F288" s="261">
        <f t="shared" si="94"/>
        <v>0</v>
      </c>
      <c r="G288" s="277">
        <v>0</v>
      </c>
      <c r="H288" s="277"/>
      <c r="I288" s="277"/>
      <c r="J288" s="277"/>
      <c r="K288" s="277"/>
      <c r="L288" s="277"/>
      <c r="M288" s="278"/>
      <c r="N288" s="261">
        <f t="shared" si="95"/>
        <v>0</v>
      </c>
      <c r="O288" s="261">
        <f t="shared" si="95"/>
        <v>0</v>
      </c>
      <c r="P288" s="261">
        <f t="shared" si="95"/>
        <v>0</v>
      </c>
    </row>
    <row r="289" spans="1:16" s="134" customFormat="1" ht="11.25" customHeight="1" hidden="1">
      <c r="A289" s="141"/>
      <c r="B289" s="130"/>
      <c r="C289" s="132" t="s">
        <v>239</v>
      </c>
      <c r="D289" s="133" t="s">
        <v>240</v>
      </c>
      <c r="E289" s="261">
        <v>18711.03</v>
      </c>
      <c r="F289" s="261">
        <f t="shared" si="94"/>
        <v>0</v>
      </c>
      <c r="G289" s="262">
        <v>0</v>
      </c>
      <c r="H289" s="262"/>
      <c r="I289" s="262"/>
      <c r="J289" s="262"/>
      <c r="K289" s="262"/>
      <c r="L289" s="262"/>
      <c r="M289" s="263"/>
      <c r="N289" s="261">
        <f t="shared" si="95"/>
        <v>0</v>
      </c>
      <c r="O289" s="261">
        <f t="shared" si="95"/>
        <v>0</v>
      </c>
      <c r="P289" s="261">
        <f t="shared" si="95"/>
        <v>0</v>
      </c>
    </row>
    <row r="290" spans="1:16" s="134" customFormat="1" ht="22.5" customHeight="1" hidden="1">
      <c r="A290" s="141"/>
      <c r="B290" s="130"/>
      <c r="C290" s="132" t="s">
        <v>303</v>
      </c>
      <c r="D290" s="136" t="s">
        <v>304</v>
      </c>
      <c r="E290" s="261">
        <v>10790</v>
      </c>
      <c r="F290" s="261">
        <f t="shared" si="94"/>
        <v>0</v>
      </c>
      <c r="G290" s="262">
        <v>0</v>
      </c>
      <c r="H290" s="262"/>
      <c r="I290" s="262"/>
      <c r="J290" s="262"/>
      <c r="K290" s="262"/>
      <c r="L290" s="262"/>
      <c r="M290" s="263"/>
      <c r="N290" s="261">
        <f t="shared" si="95"/>
        <v>0</v>
      </c>
      <c r="O290" s="261">
        <f t="shared" si="95"/>
        <v>0</v>
      </c>
      <c r="P290" s="261">
        <f t="shared" si="95"/>
        <v>0</v>
      </c>
    </row>
    <row r="291" spans="1:16" s="134" customFormat="1" ht="11.25" customHeight="1" hidden="1">
      <c r="A291" s="141"/>
      <c r="B291" s="130"/>
      <c r="C291" s="132" t="s">
        <v>241</v>
      </c>
      <c r="D291" s="133" t="s">
        <v>242</v>
      </c>
      <c r="E291" s="261">
        <v>4300</v>
      </c>
      <c r="F291" s="261">
        <f t="shared" si="94"/>
        <v>0</v>
      </c>
      <c r="G291" s="262">
        <v>0</v>
      </c>
      <c r="H291" s="262"/>
      <c r="I291" s="262"/>
      <c r="J291" s="262"/>
      <c r="K291" s="262"/>
      <c r="L291" s="262"/>
      <c r="M291" s="263"/>
      <c r="N291" s="261">
        <f t="shared" si="95"/>
        <v>0</v>
      </c>
      <c r="O291" s="261">
        <f t="shared" si="95"/>
        <v>0</v>
      </c>
      <c r="P291" s="261">
        <f t="shared" si="95"/>
        <v>0</v>
      </c>
    </row>
    <row r="292" spans="1:16" s="134" customFormat="1" ht="22.5" customHeight="1" hidden="1">
      <c r="A292" s="129"/>
      <c r="B292" s="130"/>
      <c r="C292" s="132" t="s">
        <v>350</v>
      </c>
      <c r="D292" s="136" t="s">
        <v>357</v>
      </c>
      <c r="E292" s="261">
        <v>100</v>
      </c>
      <c r="F292" s="261">
        <f t="shared" si="94"/>
        <v>0</v>
      </c>
      <c r="G292" s="262">
        <v>0</v>
      </c>
      <c r="H292" s="262"/>
      <c r="I292" s="262"/>
      <c r="J292" s="262"/>
      <c r="K292" s="262"/>
      <c r="L292" s="262"/>
      <c r="M292" s="263"/>
      <c r="N292" s="261">
        <f t="shared" si="95"/>
        <v>0</v>
      </c>
      <c r="O292" s="261">
        <f t="shared" si="95"/>
        <v>0</v>
      </c>
      <c r="P292" s="261">
        <f t="shared" si="95"/>
        <v>0</v>
      </c>
    </row>
    <row r="293" spans="1:16" s="126" customFormat="1" ht="24" customHeight="1" hidden="1">
      <c r="A293" s="119" t="s">
        <v>324</v>
      </c>
      <c r="B293" s="120"/>
      <c r="C293" s="120"/>
      <c r="D293" s="168" t="s">
        <v>214</v>
      </c>
      <c r="E293" s="270">
        <f aca="true" t="shared" si="96" ref="E293:M293">SUM(E294+E300+E304+E306+E308+E313+E316)</f>
        <v>496211</v>
      </c>
      <c r="F293" s="270">
        <f t="shared" si="96"/>
        <v>275000</v>
      </c>
      <c r="G293" s="271">
        <f t="shared" si="96"/>
        <v>145000</v>
      </c>
      <c r="H293" s="271">
        <f t="shared" si="96"/>
        <v>0</v>
      </c>
      <c r="I293" s="271">
        <f t="shared" si="96"/>
        <v>0</v>
      </c>
      <c r="J293" s="271">
        <f t="shared" si="96"/>
        <v>0</v>
      </c>
      <c r="K293" s="271">
        <f t="shared" si="96"/>
        <v>0</v>
      </c>
      <c r="L293" s="271">
        <f t="shared" si="96"/>
        <v>0</v>
      </c>
      <c r="M293" s="272">
        <f t="shared" si="96"/>
        <v>130000</v>
      </c>
      <c r="N293" s="270">
        <f>SUM(N294+N300+N304+N306+N308+N313+N316)</f>
        <v>0</v>
      </c>
      <c r="O293" s="270">
        <f>SUM(O294+O300+O304+O306+O308+O313+O316)</f>
        <v>0</v>
      </c>
      <c r="P293" s="270">
        <f>SUM(P294+P300+P304+P306+P308+P313+P316)</f>
        <v>0</v>
      </c>
    </row>
    <row r="294" spans="1:16" s="126" customFormat="1" ht="12" customHeight="1" hidden="1">
      <c r="A294" s="122"/>
      <c r="B294" s="74" t="s">
        <v>325</v>
      </c>
      <c r="C294" s="74"/>
      <c r="D294" s="114" t="s">
        <v>215</v>
      </c>
      <c r="E294" s="246">
        <f>SUM(E295:E299)</f>
        <v>387595</v>
      </c>
      <c r="F294" s="246">
        <f>SUM(F295:F299)</f>
        <v>52300</v>
      </c>
      <c r="G294" s="273">
        <f>SUM(G295:G299)</f>
        <v>52300</v>
      </c>
      <c r="H294" s="273">
        <f aca="true" t="shared" si="97" ref="H294:M294">SUM(H295:H298)</f>
        <v>0</v>
      </c>
      <c r="I294" s="273">
        <f t="shared" si="97"/>
        <v>0</v>
      </c>
      <c r="J294" s="273">
        <f t="shared" si="97"/>
        <v>0</v>
      </c>
      <c r="K294" s="273">
        <f t="shared" si="97"/>
        <v>0</v>
      </c>
      <c r="L294" s="273">
        <f t="shared" si="97"/>
        <v>0</v>
      </c>
      <c r="M294" s="274">
        <f t="shared" si="97"/>
        <v>0</v>
      </c>
      <c r="N294" s="246">
        <f>SUM(N295:N299)</f>
        <v>0</v>
      </c>
      <c r="O294" s="246">
        <f>SUM(O295:O299)</f>
        <v>0</v>
      </c>
      <c r="P294" s="246">
        <f>SUM(P295:P299)</f>
        <v>0</v>
      </c>
    </row>
    <row r="295" spans="1:16" s="134" customFormat="1" ht="45" customHeight="1" hidden="1">
      <c r="A295" s="141"/>
      <c r="B295" s="128"/>
      <c r="C295" s="148">
        <v>2900</v>
      </c>
      <c r="D295" s="155" t="s">
        <v>326</v>
      </c>
      <c r="E295" s="261">
        <v>77601</v>
      </c>
      <c r="F295" s="261">
        <f>SUM(G295+M295)</f>
        <v>52200</v>
      </c>
      <c r="G295" s="262">
        <v>52200</v>
      </c>
      <c r="H295" s="262"/>
      <c r="I295" s="262"/>
      <c r="J295" s="262"/>
      <c r="K295" s="262"/>
      <c r="L295" s="262"/>
      <c r="M295" s="263"/>
      <c r="N295" s="261">
        <f aca="true" t="shared" si="98" ref="N295:P299">SUM(O295+U295)</f>
        <v>0</v>
      </c>
      <c r="O295" s="261">
        <f t="shared" si="98"/>
        <v>0</v>
      </c>
      <c r="P295" s="261">
        <f t="shared" si="98"/>
        <v>0</v>
      </c>
    </row>
    <row r="296" spans="1:16" s="134" customFormat="1" ht="11.25" customHeight="1" hidden="1">
      <c r="A296" s="137"/>
      <c r="B296" s="138"/>
      <c r="C296" s="132" t="s">
        <v>262</v>
      </c>
      <c r="D296" s="133" t="s">
        <v>263</v>
      </c>
      <c r="E296" s="261">
        <v>100</v>
      </c>
      <c r="F296" s="261">
        <f>SUM(G296+M296)</f>
        <v>100</v>
      </c>
      <c r="G296" s="262">
        <v>100</v>
      </c>
      <c r="H296" s="262"/>
      <c r="I296" s="262"/>
      <c r="J296" s="262"/>
      <c r="K296" s="262"/>
      <c r="L296" s="262"/>
      <c r="M296" s="263"/>
      <c r="N296" s="261">
        <f t="shared" si="98"/>
        <v>0</v>
      </c>
      <c r="O296" s="261">
        <f t="shared" si="98"/>
        <v>0</v>
      </c>
      <c r="P296" s="261">
        <f t="shared" si="98"/>
        <v>0</v>
      </c>
    </row>
    <row r="297" spans="1:16" s="134" customFormat="1" ht="11.25" customHeight="1" hidden="1">
      <c r="A297" s="139"/>
      <c r="B297" s="124"/>
      <c r="C297" s="132" t="s">
        <v>294</v>
      </c>
      <c r="D297" s="133" t="s">
        <v>295</v>
      </c>
      <c r="E297" s="261">
        <v>264166</v>
      </c>
      <c r="F297" s="261">
        <f>SUM(G297+M297)</f>
        <v>0</v>
      </c>
      <c r="G297" s="262">
        <v>0</v>
      </c>
      <c r="H297" s="262"/>
      <c r="I297" s="262"/>
      <c r="J297" s="262"/>
      <c r="K297" s="262"/>
      <c r="L297" s="262"/>
      <c r="M297" s="263"/>
      <c r="N297" s="261">
        <f t="shared" si="98"/>
        <v>0</v>
      </c>
      <c r="O297" s="261">
        <f t="shared" si="98"/>
        <v>0</v>
      </c>
      <c r="P297" s="261">
        <f t="shared" si="98"/>
        <v>0</v>
      </c>
    </row>
    <row r="298" spans="1:16" s="134" customFormat="1" ht="22.5" customHeight="1" hidden="1">
      <c r="A298" s="139"/>
      <c r="B298" s="124"/>
      <c r="C298" s="132" t="s">
        <v>327</v>
      </c>
      <c r="D298" s="136" t="s">
        <v>328</v>
      </c>
      <c r="E298" s="261">
        <v>39628</v>
      </c>
      <c r="F298" s="261">
        <f>SUM(G298+M298)</f>
        <v>0</v>
      </c>
      <c r="G298" s="262">
        <v>0</v>
      </c>
      <c r="H298" s="262"/>
      <c r="I298" s="262"/>
      <c r="J298" s="262"/>
      <c r="K298" s="262"/>
      <c r="L298" s="262"/>
      <c r="M298" s="263"/>
      <c r="N298" s="261">
        <f t="shared" si="98"/>
        <v>0</v>
      </c>
      <c r="O298" s="261">
        <f t="shared" si="98"/>
        <v>0</v>
      </c>
      <c r="P298" s="261">
        <f t="shared" si="98"/>
        <v>0</v>
      </c>
    </row>
    <row r="299" spans="1:16" s="134" customFormat="1" ht="22.5" customHeight="1" hidden="1">
      <c r="A299" s="123"/>
      <c r="B299" s="149"/>
      <c r="C299" s="132" t="s">
        <v>226</v>
      </c>
      <c r="D299" s="136" t="s">
        <v>227</v>
      </c>
      <c r="E299" s="261">
        <v>6100</v>
      </c>
      <c r="F299" s="261">
        <f>SUM(G299+M299)</f>
        <v>0</v>
      </c>
      <c r="G299" s="262"/>
      <c r="H299" s="262"/>
      <c r="I299" s="262"/>
      <c r="J299" s="262"/>
      <c r="K299" s="262"/>
      <c r="L299" s="262"/>
      <c r="M299" s="263">
        <v>0</v>
      </c>
      <c r="N299" s="261">
        <f t="shared" si="98"/>
        <v>0</v>
      </c>
      <c r="O299" s="261">
        <f t="shared" si="98"/>
        <v>0</v>
      </c>
      <c r="P299" s="261">
        <f t="shared" si="98"/>
        <v>0</v>
      </c>
    </row>
    <row r="300" spans="1:16" s="166" customFormat="1" ht="12" customHeight="1" hidden="1">
      <c r="A300" s="163"/>
      <c r="B300" s="164" t="s">
        <v>329</v>
      </c>
      <c r="C300" s="179"/>
      <c r="D300" s="180" t="s">
        <v>216</v>
      </c>
      <c r="E300" s="282">
        <f>SUM(E301:E303)</f>
        <v>32310</v>
      </c>
      <c r="F300" s="282">
        <f>SUM(F301:F303)</f>
        <v>110000</v>
      </c>
      <c r="G300" s="299">
        <f>SUM(G301:G303)</f>
        <v>10000</v>
      </c>
      <c r="H300" s="299">
        <f>SUM(H301:H302)</f>
        <v>0</v>
      </c>
      <c r="I300" s="299">
        <f>SUM(I301:I302)</f>
        <v>0</v>
      </c>
      <c r="J300" s="299">
        <f>SUM(J301:J302)</f>
        <v>0</v>
      </c>
      <c r="K300" s="299">
        <f>SUM(K301:K302)</f>
        <v>0</v>
      </c>
      <c r="L300" s="299">
        <f>SUM(L301:L302)</f>
        <v>0</v>
      </c>
      <c r="M300" s="324">
        <f>SUM(M301:M303)</f>
        <v>100000</v>
      </c>
      <c r="N300" s="282">
        <f>SUM(N301:N303)</f>
        <v>0</v>
      </c>
      <c r="O300" s="282">
        <f>SUM(O301:O303)</f>
        <v>0</v>
      </c>
      <c r="P300" s="282">
        <f>SUM(P301:P303)</f>
        <v>0</v>
      </c>
    </row>
    <row r="301" spans="1:16" s="134" customFormat="1" ht="11.25" customHeight="1" hidden="1">
      <c r="A301" s="139"/>
      <c r="B301" s="124"/>
      <c r="C301" s="132" t="s">
        <v>241</v>
      </c>
      <c r="D301" s="133" t="s">
        <v>242</v>
      </c>
      <c r="E301" s="261">
        <v>31960</v>
      </c>
      <c r="F301" s="261">
        <f>SUM(G301)</f>
        <v>10000</v>
      </c>
      <c r="G301" s="262">
        <v>10000</v>
      </c>
      <c r="H301" s="262"/>
      <c r="I301" s="262"/>
      <c r="J301" s="262"/>
      <c r="K301" s="262"/>
      <c r="L301" s="262"/>
      <c r="M301" s="263"/>
      <c r="N301" s="261">
        <f aca="true" t="shared" si="99" ref="N301:P302">SUM(O301)</f>
        <v>0</v>
      </c>
      <c r="O301" s="261">
        <f t="shared" si="99"/>
        <v>0</v>
      </c>
      <c r="P301" s="261">
        <f t="shared" si="99"/>
        <v>0</v>
      </c>
    </row>
    <row r="302" spans="1:16" s="134" customFormat="1" ht="11.25" customHeight="1" hidden="1">
      <c r="A302" s="137"/>
      <c r="B302" s="138"/>
      <c r="C302" s="132" t="s">
        <v>262</v>
      </c>
      <c r="D302" s="133" t="s">
        <v>263</v>
      </c>
      <c r="E302" s="261">
        <v>350</v>
      </c>
      <c r="F302" s="261">
        <f>SUM(G302)</f>
        <v>0</v>
      </c>
      <c r="G302" s="262">
        <v>0</v>
      </c>
      <c r="H302" s="262"/>
      <c r="I302" s="262"/>
      <c r="J302" s="262"/>
      <c r="K302" s="262"/>
      <c r="L302" s="262"/>
      <c r="M302" s="263"/>
      <c r="N302" s="261">
        <f t="shared" si="99"/>
        <v>0</v>
      </c>
      <c r="O302" s="261">
        <f t="shared" si="99"/>
        <v>0</v>
      </c>
      <c r="P302" s="261">
        <f t="shared" si="99"/>
        <v>0</v>
      </c>
    </row>
    <row r="303" spans="1:16" s="134" customFormat="1" ht="56.25" customHeight="1" hidden="1">
      <c r="A303" s="123"/>
      <c r="B303" s="149"/>
      <c r="C303" s="132" t="s">
        <v>448</v>
      </c>
      <c r="D303" s="136" t="s">
        <v>449</v>
      </c>
      <c r="E303" s="261">
        <v>0</v>
      </c>
      <c r="F303" s="261">
        <f>SUM(G303+M303)</f>
        <v>100000</v>
      </c>
      <c r="G303" s="262"/>
      <c r="H303" s="262"/>
      <c r="I303" s="262"/>
      <c r="J303" s="262"/>
      <c r="K303" s="262"/>
      <c r="L303" s="262"/>
      <c r="M303" s="263">
        <v>100000</v>
      </c>
      <c r="N303" s="261">
        <f>SUM(O303+U303)</f>
        <v>0</v>
      </c>
      <c r="O303" s="261">
        <f>SUM(P303+V303)</f>
        <v>0</v>
      </c>
      <c r="P303" s="261">
        <f>SUM(Q303+W303)</f>
        <v>0</v>
      </c>
    </row>
    <row r="304" spans="1:16" s="166" customFormat="1" ht="12" customHeight="1" hidden="1">
      <c r="A304" s="163"/>
      <c r="B304" s="164" t="s">
        <v>426</v>
      </c>
      <c r="C304" s="179"/>
      <c r="D304" s="180" t="s">
        <v>427</v>
      </c>
      <c r="E304" s="282">
        <f aca="true" t="shared" si="100" ref="E304:P304">SUM(E305)</f>
        <v>0</v>
      </c>
      <c r="F304" s="282">
        <f t="shared" si="100"/>
        <v>10000</v>
      </c>
      <c r="G304" s="259">
        <f t="shared" si="100"/>
        <v>10000</v>
      </c>
      <c r="H304" s="259">
        <f t="shared" si="100"/>
        <v>0</v>
      </c>
      <c r="I304" s="259">
        <f t="shared" si="100"/>
        <v>0</v>
      </c>
      <c r="J304" s="259">
        <f t="shared" si="100"/>
        <v>0</v>
      </c>
      <c r="K304" s="259">
        <f t="shared" si="100"/>
        <v>0</v>
      </c>
      <c r="L304" s="259">
        <f t="shared" si="100"/>
        <v>0</v>
      </c>
      <c r="M304" s="260">
        <f t="shared" si="100"/>
        <v>0</v>
      </c>
      <c r="N304" s="282">
        <f t="shared" si="100"/>
        <v>0</v>
      </c>
      <c r="O304" s="282">
        <f t="shared" si="100"/>
        <v>0</v>
      </c>
      <c r="P304" s="282">
        <f t="shared" si="100"/>
        <v>0</v>
      </c>
    </row>
    <row r="305" spans="1:16" s="134" customFormat="1" ht="11.25" customHeight="1" hidden="1">
      <c r="A305" s="139"/>
      <c r="B305" s="124"/>
      <c r="C305" s="132" t="s">
        <v>241</v>
      </c>
      <c r="D305" s="133" t="s">
        <v>242</v>
      </c>
      <c r="E305" s="261">
        <v>0</v>
      </c>
      <c r="F305" s="261">
        <f>SUM(G305+M305)</f>
        <v>10000</v>
      </c>
      <c r="G305" s="262">
        <v>10000</v>
      </c>
      <c r="H305" s="262"/>
      <c r="I305" s="262"/>
      <c r="J305" s="262"/>
      <c r="K305" s="262"/>
      <c r="L305" s="262"/>
      <c r="M305" s="263"/>
      <c r="N305" s="261">
        <f>SUM(O305+U305)</f>
        <v>0</v>
      </c>
      <c r="O305" s="261">
        <f>SUM(P305+V305)</f>
        <v>0</v>
      </c>
      <c r="P305" s="261">
        <f>SUM(Q305+W305)</f>
        <v>0</v>
      </c>
    </row>
    <row r="306" spans="1:16" s="166" customFormat="1" ht="12" customHeight="1" hidden="1">
      <c r="A306" s="163"/>
      <c r="B306" s="164" t="s">
        <v>428</v>
      </c>
      <c r="C306" s="179"/>
      <c r="D306" s="180" t="s">
        <v>429</v>
      </c>
      <c r="E306" s="282">
        <f aca="true" t="shared" si="101" ref="E306:P306">SUM(E307)</f>
        <v>0</v>
      </c>
      <c r="F306" s="282">
        <f t="shared" si="101"/>
        <v>2000</v>
      </c>
      <c r="G306" s="259">
        <f t="shared" si="101"/>
        <v>2000</v>
      </c>
      <c r="H306" s="259">
        <f t="shared" si="101"/>
        <v>0</v>
      </c>
      <c r="I306" s="259">
        <f t="shared" si="101"/>
        <v>0</v>
      </c>
      <c r="J306" s="259">
        <f t="shared" si="101"/>
        <v>0</v>
      </c>
      <c r="K306" s="259">
        <f t="shared" si="101"/>
        <v>0</v>
      </c>
      <c r="L306" s="259">
        <f t="shared" si="101"/>
        <v>0</v>
      </c>
      <c r="M306" s="260">
        <f t="shared" si="101"/>
        <v>0</v>
      </c>
      <c r="N306" s="282">
        <f t="shared" si="101"/>
        <v>0</v>
      </c>
      <c r="O306" s="282">
        <f t="shared" si="101"/>
        <v>0</v>
      </c>
      <c r="P306" s="282">
        <f t="shared" si="101"/>
        <v>0</v>
      </c>
    </row>
    <row r="307" spans="1:16" s="134" customFormat="1" ht="11.25" customHeight="1" hidden="1">
      <c r="A307" s="139"/>
      <c r="B307" s="124"/>
      <c r="C307" s="132" t="s">
        <v>239</v>
      </c>
      <c r="D307" s="133" t="s">
        <v>240</v>
      </c>
      <c r="E307" s="261">
        <v>0</v>
      </c>
      <c r="F307" s="261">
        <f>SUM(G307+M307)</f>
        <v>2000</v>
      </c>
      <c r="G307" s="262">
        <v>2000</v>
      </c>
      <c r="H307" s="262"/>
      <c r="I307" s="262"/>
      <c r="J307" s="262"/>
      <c r="K307" s="262"/>
      <c r="L307" s="262"/>
      <c r="M307" s="263"/>
      <c r="N307" s="261">
        <f>SUM(O307+U307)</f>
        <v>0</v>
      </c>
      <c r="O307" s="261">
        <f>SUM(P307+V307)</f>
        <v>0</v>
      </c>
      <c r="P307" s="261">
        <f>SUM(Q307+W307)</f>
        <v>0</v>
      </c>
    </row>
    <row r="308" spans="1:16" s="166" customFormat="1" ht="12" customHeight="1" hidden="1">
      <c r="A308" s="178"/>
      <c r="B308" s="164" t="s">
        <v>330</v>
      </c>
      <c r="C308" s="164"/>
      <c r="D308" s="172" t="s">
        <v>331</v>
      </c>
      <c r="E308" s="258">
        <f aca="true" t="shared" si="102" ref="E308:M308">SUM(E309:E312)</f>
        <v>54900</v>
      </c>
      <c r="F308" s="258">
        <f t="shared" si="102"/>
        <v>85700</v>
      </c>
      <c r="G308" s="259">
        <f t="shared" si="102"/>
        <v>55700</v>
      </c>
      <c r="H308" s="259">
        <f t="shared" si="102"/>
        <v>0</v>
      </c>
      <c r="I308" s="259">
        <f t="shared" si="102"/>
        <v>0</v>
      </c>
      <c r="J308" s="259">
        <f t="shared" si="102"/>
        <v>0</v>
      </c>
      <c r="K308" s="259">
        <f t="shared" si="102"/>
        <v>0</v>
      </c>
      <c r="L308" s="259">
        <f t="shared" si="102"/>
        <v>0</v>
      </c>
      <c r="M308" s="260">
        <f t="shared" si="102"/>
        <v>30000</v>
      </c>
      <c r="N308" s="258">
        <f>SUM(N309:N312)</f>
        <v>0</v>
      </c>
      <c r="O308" s="258">
        <f>SUM(O309:O312)</f>
        <v>0</v>
      </c>
      <c r="P308" s="258">
        <f>SUM(P309:P312)</f>
        <v>0</v>
      </c>
    </row>
    <row r="309" spans="1:16" s="134" customFormat="1" ht="11.25" customHeight="1" hidden="1">
      <c r="A309" s="139"/>
      <c r="B309" s="128"/>
      <c r="C309" s="132" t="s">
        <v>239</v>
      </c>
      <c r="D309" s="133" t="s">
        <v>240</v>
      </c>
      <c r="E309" s="261">
        <v>700</v>
      </c>
      <c r="F309" s="261">
        <f>SUM(G309+M309)</f>
        <v>700</v>
      </c>
      <c r="G309" s="262">
        <v>700</v>
      </c>
      <c r="H309" s="262"/>
      <c r="I309" s="262"/>
      <c r="J309" s="262"/>
      <c r="K309" s="262"/>
      <c r="L309" s="262"/>
      <c r="M309" s="263"/>
      <c r="N309" s="261">
        <f aca="true" t="shared" si="103" ref="N309:P312">SUM(O309+U309)</f>
        <v>0</v>
      </c>
      <c r="O309" s="261">
        <f t="shared" si="103"/>
        <v>0</v>
      </c>
      <c r="P309" s="261">
        <f t="shared" si="103"/>
        <v>0</v>
      </c>
    </row>
    <row r="310" spans="1:16" s="134" customFormat="1" ht="11.25" customHeight="1" hidden="1">
      <c r="A310" s="139"/>
      <c r="B310" s="130"/>
      <c r="C310" s="132" t="s">
        <v>273</v>
      </c>
      <c r="D310" s="133" t="s">
        <v>274</v>
      </c>
      <c r="E310" s="261">
        <v>41200</v>
      </c>
      <c r="F310" s="261">
        <f>SUM(G310+M310)</f>
        <v>45000</v>
      </c>
      <c r="G310" s="262">
        <v>45000</v>
      </c>
      <c r="H310" s="262"/>
      <c r="I310" s="262"/>
      <c r="J310" s="262"/>
      <c r="K310" s="262"/>
      <c r="L310" s="262"/>
      <c r="M310" s="263"/>
      <c r="N310" s="261">
        <f t="shared" si="103"/>
        <v>0</v>
      </c>
      <c r="O310" s="261">
        <f t="shared" si="103"/>
        <v>0</v>
      </c>
      <c r="P310" s="261">
        <f t="shared" si="103"/>
        <v>0</v>
      </c>
    </row>
    <row r="311" spans="1:16" s="134" customFormat="1" ht="11.25" customHeight="1" hidden="1">
      <c r="A311" s="139"/>
      <c r="B311" s="130"/>
      <c r="C311" s="158" t="s">
        <v>241</v>
      </c>
      <c r="D311" s="133" t="s">
        <v>242</v>
      </c>
      <c r="E311" s="283">
        <v>13000</v>
      </c>
      <c r="F311" s="261">
        <f>SUM(G311+M311)</f>
        <v>10000</v>
      </c>
      <c r="G311" s="262">
        <v>10000</v>
      </c>
      <c r="H311" s="262"/>
      <c r="I311" s="262"/>
      <c r="J311" s="262"/>
      <c r="K311" s="262"/>
      <c r="L311" s="262"/>
      <c r="M311" s="263"/>
      <c r="N311" s="261">
        <f t="shared" si="103"/>
        <v>0</v>
      </c>
      <c r="O311" s="261">
        <f t="shared" si="103"/>
        <v>0</v>
      </c>
      <c r="P311" s="261">
        <f t="shared" si="103"/>
        <v>0</v>
      </c>
    </row>
    <row r="312" spans="1:16" s="134" customFormat="1" ht="11.25" customHeight="1" hidden="1">
      <c r="A312" s="123"/>
      <c r="B312" s="149"/>
      <c r="C312" s="132" t="s">
        <v>226</v>
      </c>
      <c r="D312" s="133" t="s">
        <v>227</v>
      </c>
      <c r="E312" s="261">
        <v>0</v>
      </c>
      <c r="F312" s="261">
        <f>SUM(G312+M312)</f>
        <v>30000</v>
      </c>
      <c r="G312" s="262"/>
      <c r="H312" s="262"/>
      <c r="I312" s="262"/>
      <c r="J312" s="262"/>
      <c r="K312" s="262"/>
      <c r="L312" s="262"/>
      <c r="M312" s="263">
        <v>30000</v>
      </c>
      <c r="N312" s="261">
        <f t="shared" si="103"/>
        <v>0</v>
      </c>
      <c r="O312" s="261">
        <f t="shared" si="103"/>
        <v>0</v>
      </c>
      <c r="P312" s="261">
        <f t="shared" si="103"/>
        <v>0</v>
      </c>
    </row>
    <row r="313" spans="1:16" s="126" customFormat="1" ht="36" customHeight="1" hidden="1">
      <c r="A313" s="167"/>
      <c r="B313" s="80" t="s">
        <v>332</v>
      </c>
      <c r="C313" s="80"/>
      <c r="D313" s="107" t="s">
        <v>333</v>
      </c>
      <c r="E313" s="244">
        <f>SUM(E314:E315)</f>
        <v>9406</v>
      </c>
      <c r="F313" s="244">
        <f aca="true" t="shared" si="104" ref="F313:P313">SUM(F314)</f>
        <v>10000</v>
      </c>
      <c r="G313" s="273">
        <f t="shared" si="104"/>
        <v>10000</v>
      </c>
      <c r="H313" s="273">
        <f t="shared" si="104"/>
        <v>0</v>
      </c>
      <c r="I313" s="273">
        <f t="shared" si="104"/>
        <v>0</v>
      </c>
      <c r="J313" s="273">
        <f t="shared" si="104"/>
        <v>0</v>
      </c>
      <c r="K313" s="273">
        <f t="shared" si="104"/>
        <v>0</v>
      </c>
      <c r="L313" s="273">
        <f t="shared" si="104"/>
        <v>0</v>
      </c>
      <c r="M313" s="274">
        <f t="shared" si="104"/>
        <v>0</v>
      </c>
      <c r="N313" s="244">
        <f t="shared" si="104"/>
        <v>0</v>
      </c>
      <c r="O313" s="244">
        <f t="shared" si="104"/>
        <v>0</v>
      </c>
      <c r="P313" s="244">
        <f t="shared" si="104"/>
        <v>0</v>
      </c>
    </row>
    <row r="314" spans="1:16" s="134" customFormat="1" ht="11.25" customHeight="1" hidden="1">
      <c r="A314" s="141"/>
      <c r="B314" s="135"/>
      <c r="C314" s="132" t="s">
        <v>277</v>
      </c>
      <c r="D314" s="133" t="s">
        <v>278</v>
      </c>
      <c r="E314" s="261">
        <v>9344</v>
      </c>
      <c r="F314" s="261">
        <f>SUM(G314+M314)</f>
        <v>10000</v>
      </c>
      <c r="G314" s="262">
        <v>10000</v>
      </c>
      <c r="H314" s="262"/>
      <c r="I314" s="262"/>
      <c r="J314" s="262"/>
      <c r="K314" s="262"/>
      <c r="L314" s="262"/>
      <c r="M314" s="263"/>
      <c r="N314" s="261">
        <f aca="true" t="shared" si="105" ref="N314:P315">SUM(O314+U314)</f>
        <v>0</v>
      </c>
      <c r="O314" s="261">
        <f t="shared" si="105"/>
        <v>0</v>
      </c>
      <c r="P314" s="261">
        <f t="shared" si="105"/>
        <v>0</v>
      </c>
    </row>
    <row r="315" spans="1:16" s="134" customFormat="1" ht="11.25" customHeight="1" hidden="1">
      <c r="A315" s="139"/>
      <c r="B315" s="124"/>
      <c r="C315" s="132" t="s">
        <v>294</v>
      </c>
      <c r="D315" s="133" t="s">
        <v>295</v>
      </c>
      <c r="E315" s="261">
        <v>62</v>
      </c>
      <c r="F315" s="261">
        <f>SUM(G315+M315)</f>
        <v>0</v>
      </c>
      <c r="G315" s="262">
        <v>0</v>
      </c>
      <c r="H315" s="262"/>
      <c r="I315" s="262"/>
      <c r="J315" s="262"/>
      <c r="K315" s="262"/>
      <c r="L315" s="262"/>
      <c r="M315" s="263"/>
      <c r="N315" s="261">
        <f t="shared" si="105"/>
        <v>0</v>
      </c>
      <c r="O315" s="261">
        <f t="shared" si="105"/>
        <v>0</v>
      </c>
      <c r="P315" s="261">
        <f t="shared" si="105"/>
        <v>0</v>
      </c>
    </row>
    <row r="316" spans="1:16" s="166" customFormat="1" ht="12" customHeight="1" hidden="1">
      <c r="A316" s="177"/>
      <c r="B316" s="164" t="s">
        <v>334</v>
      </c>
      <c r="C316" s="164"/>
      <c r="D316" s="172" t="s">
        <v>125</v>
      </c>
      <c r="E316" s="258">
        <f>SUM(E317:E318)</f>
        <v>12000</v>
      </c>
      <c r="F316" s="258">
        <f>SUM(F317:F318)</f>
        <v>5000</v>
      </c>
      <c r="G316" s="259">
        <f aca="true" t="shared" si="106" ref="G316:M316">SUM(G317+G318)</f>
        <v>5000</v>
      </c>
      <c r="H316" s="259">
        <f t="shared" si="106"/>
        <v>0</v>
      </c>
      <c r="I316" s="259">
        <f t="shared" si="106"/>
        <v>0</v>
      </c>
      <c r="J316" s="259">
        <f t="shared" si="106"/>
        <v>0</v>
      </c>
      <c r="K316" s="259">
        <f t="shared" si="106"/>
        <v>0</v>
      </c>
      <c r="L316" s="259">
        <f t="shared" si="106"/>
        <v>0</v>
      </c>
      <c r="M316" s="260">
        <f t="shared" si="106"/>
        <v>0</v>
      </c>
      <c r="N316" s="258">
        <f>SUM(N317:N318)</f>
        <v>0</v>
      </c>
      <c r="O316" s="258">
        <f>SUM(O317:O318)</f>
        <v>0</v>
      </c>
      <c r="P316" s="258">
        <f>SUM(P317:P318)</f>
        <v>0</v>
      </c>
    </row>
    <row r="317" spans="1:16" s="134" customFormat="1" ht="11.25" customHeight="1" hidden="1">
      <c r="A317" s="141"/>
      <c r="B317" s="140"/>
      <c r="C317" s="132" t="s">
        <v>241</v>
      </c>
      <c r="D317" s="133" t="s">
        <v>242</v>
      </c>
      <c r="E317" s="261">
        <v>5000</v>
      </c>
      <c r="F317" s="261">
        <f>SUM(G317+M317)</f>
        <v>5000</v>
      </c>
      <c r="G317" s="262">
        <v>5000</v>
      </c>
      <c r="H317" s="262"/>
      <c r="I317" s="262"/>
      <c r="J317" s="262"/>
      <c r="K317" s="262"/>
      <c r="L317" s="262"/>
      <c r="M317" s="263"/>
      <c r="N317" s="261">
        <f aca="true" t="shared" si="107" ref="N317:P318">SUM(O317+U317)</f>
        <v>0</v>
      </c>
      <c r="O317" s="261">
        <f t="shared" si="107"/>
        <v>0</v>
      </c>
      <c r="P317" s="261">
        <f t="shared" si="107"/>
        <v>0</v>
      </c>
    </row>
    <row r="318" spans="1:16" s="134" customFormat="1" ht="22.5" customHeight="1" hidden="1">
      <c r="A318" s="129"/>
      <c r="B318" s="130"/>
      <c r="C318" s="132" t="s">
        <v>367</v>
      </c>
      <c r="D318" s="136" t="s">
        <v>368</v>
      </c>
      <c r="E318" s="261">
        <v>7000</v>
      </c>
      <c r="F318" s="261">
        <f>SUM(G318+M318)</f>
        <v>0</v>
      </c>
      <c r="G318" s="262">
        <v>0</v>
      </c>
      <c r="H318" s="262"/>
      <c r="I318" s="262"/>
      <c r="J318" s="262"/>
      <c r="K318" s="262"/>
      <c r="L318" s="262"/>
      <c r="M318" s="263"/>
      <c r="N318" s="261">
        <f t="shared" si="107"/>
        <v>0</v>
      </c>
      <c r="O318" s="261">
        <f t="shared" si="107"/>
        <v>0</v>
      </c>
      <c r="P318" s="261">
        <f t="shared" si="107"/>
        <v>0</v>
      </c>
    </row>
    <row r="319" spans="1:16" s="126" customFormat="1" ht="24" hidden="1">
      <c r="A319" s="173" t="s">
        <v>335</v>
      </c>
      <c r="B319" s="174"/>
      <c r="C319" s="175"/>
      <c r="D319" s="176" t="s">
        <v>336</v>
      </c>
      <c r="E319" s="284">
        <f aca="true" t="shared" si="108" ref="E319:P319">SUM(E320+E327)</f>
        <v>158400</v>
      </c>
      <c r="F319" s="284">
        <f t="shared" si="108"/>
        <v>0</v>
      </c>
      <c r="G319" s="271">
        <f t="shared" si="108"/>
        <v>184105</v>
      </c>
      <c r="H319" s="271">
        <f t="shared" si="108"/>
        <v>0</v>
      </c>
      <c r="I319" s="271">
        <f t="shared" si="108"/>
        <v>0</v>
      </c>
      <c r="J319" s="271">
        <f t="shared" si="108"/>
        <v>179605</v>
      </c>
      <c r="K319" s="271">
        <f t="shared" si="108"/>
        <v>0</v>
      </c>
      <c r="L319" s="271">
        <f t="shared" si="108"/>
        <v>0</v>
      </c>
      <c r="M319" s="272">
        <f t="shared" si="108"/>
        <v>0</v>
      </c>
      <c r="N319" s="284">
        <f t="shared" si="108"/>
        <v>640</v>
      </c>
      <c r="O319" s="284">
        <f t="shared" si="108"/>
        <v>0</v>
      </c>
      <c r="P319" s="284">
        <f t="shared" si="108"/>
        <v>640</v>
      </c>
    </row>
    <row r="320" spans="1:16" s="144" customFormat="1" ht="11.25" hidden="1">
      <c r="A320" s="337"/>
      <c r="B320" s="334" t="s">
        <v>337</v>
      </c>
      <c r="C320" s="334"/>
      <c r="D320" s="335" t="s">
        <v>338</v>
      </c>
      <c r="E320" s="331">
        <f>SUM(E321:E326)</f>
        <v>106428</v>
      </c>
      <c r="F320" s="331">
        <f>SUM(F325)</f>
        <v>0</v>
      </c>
      <c r="G320" s="332">
        <f aca="true" t="shared" si="109" ref="G320:M320">SUM(G321:G324)</f>
        <v>125197</v>
      </c>
      <c r="H320" s="332">
        <f t="shared" si="109"/>
        <v>0</v>
      </c>
      <c r="I320" s="332">
        <f t="shared" si="109"/>
        <v>0</v>
      </c>
      <c r="J320" s="332">
        <f t="shared" si="109"/>
        <v>120697</v>
      </c>
      <c r="K320" s="332">
        <f t="shared" si="109"/>
        <v>0</v>
      </c>
      <c r="L320" s="332">
        <f t="shared" si="109"/>
        <v>0</v>
      </c>
      <c r="M320" s="333">
        <f t="shared" si="109"/>
        <v>0</v>
      </c>
      <c r="N320" s="331">
        <f>SUM(N325)</f>
        <v>354</v>
      </c>
      <c r="O320" s="331">
        <f>SUM(O325)</f>
        <v>0</v>
      </c>
      <c r="P320" s="331">
        <f>SUM(P325)</f>
        <v>354</v>
      </c>
    </row>
    <row r="321" spans="1:16" s="134" customFormat="1" ht="22.5" customHeight="1" hidden="1">
      <c r="A321" s="123"/>
      <c r="B321" s="135"/>
      <c r="C321" s="148">
        <v>2480</v>
      </c>
      <c r="D321" s="155" t="s">
        <v>339</v>
      </c>
      <c r="E321" s="279">
        <v>98112</v>
      </c>
      <c r="F321" s="261">
        <f>SUM(G321+M321)</f>
        <v>120697</v>
      </c>
      <c r="G321" s="262">
        <f>SUM(J321)</f>
        <v>120697</v>
      </c>
      <c r="H321" s="262"/>
      <c r="I321" s="262"/>
      <c r="J321" s="262">
        <v>120697</v>
      </c>
      <c r="K321" s="262"/>
      <c r="L321" s="262"/>
      <c r="M321" s="263"/>
      <c r="N321" s="261">
        <f aca="true" t="shared" si="110" ref="N321:P324">SUM(O321+U321)</f>
        <v>0</v>
      </c>
      <c r="O321" s="261">
        <f t="shared" si="110"/>
        <v>0</v>
      </c>
      <c r="P321" s="261">
        <f t="shared" si="110"/>
        <v>0</v>
      </c>
    </row>
    <row r="322" spans="1:16" s="134" customFormat="1" ht="11.25" customHeight="1" hidden="1">
      <c r="A322" s="123"/>
      <c r="B322" s="135"/>
      <c r="C322" s="132" t="s">
        <v>239</v>
      </c>
      <c r="D322" s="133" t="s">
        <v>240</v>
      </c>
      <c r="E322" s="261">
        <v>1000</v>
      </c>
      <c r="F322" s="261">
        <f>SUM(G322+M322)</f>
        <v>500</v>
      </c>
      <c r="G322" s="262">
        <v>500</v>
      </c>
      <c r="H322" s="262"/>
      <c r="I322" s="262"/>
      <c r="J322" s="262"/>
      <c r="K322" s="262"/>
      <c r="L322" s="262"/>
      <c r="M322" s="263"/>
      <c r="N322" s="261">
        <f t="shared" si="110"/>
        <v>0</v>
      </c>
      <c r="O322" s="261">
        <f t="shared" si="110"/>
        <v>0</v>
      </c>
      <c r="P322" s="261">
        <f t="shared" si="110"/>
        <v>0</v>
      </c>
    </row>
    <row r="323" spans="1:16" s="134" customFormat="1" ht="11.25" customHeight="1" hidden="1">
      <c r="A323" s="123"/>
      <c r="B323" s="135"/>
      <c r="C323" s="132" t="s">
        <v>273</v>
      </c>
      <c r="D323" s="133" t="s">
        <v>274</v>
      </c>
      <c r="E323" s="261">
        <v>5000</v>
      </c>
      <c r="F323" s="261">
        <f>SUM(G323+M323)</f>
        <v>4000</v>
      </c>
      <c r="G323" s="262">
        <v>4000</v>
      </c>
      <c r="H323" s="262"/>
      <c r="I323" s="262"/>
      <c r="J323" s="262"/>
      <c r="K323" s="262"/>
      <c r="L323" s="262"/>
      <c r="M323" s="263"/>
      <c r="N323" s="261">
        <f t="shared" si="110"/>
        <v>0</v>
      </c>
      <c r="O323" s="261">
        <f t="shared" si="110"/>
        <v>0</v>
      </c>
      <c r="P323" s="261">
        <f t="shared" si="110"/>
        <v>0</v>
      </c>
    </row>
    <row r="324" spans="1:16" s="134" customFormat="1" ht="11.25" customHeight="1" hidden="1">
      <c r="A324" s="141"/>
      <c r="B324" s="130"/>
      <c r="C324" s="158" t="s">
        <v>241</v>
      </c>
      <c r="D324" s="133" t="s">
        <v>242</v>
      </c>
      <c r="E324" s="261">
        <v>50</v>
      </c>
      <c r="F324" s="261">
        <f>SUM(G324+M324)</f>
        <v>0</v>
      </c>
      <c r="G324" s="262">
        <v>0</v>
      </c>
      <c r="H324" s="262"/>
      <c r="I324" s="262"/>
      <c r="J324" s="262"/>
      <c r="K324" s="262"/>
      <c r="L324" s="262"/>
      <c r="M324" s="263"/>
      <c r="N324" s="261">
        <f t="shared" si="110"/>
        <v>0</v>
      </c>
      <c r="O324" s="261">
        <f t="shared" si="110"/>
        <v>0</v>
      </c>
      <c r="P324" s="261">
        <f t="shared" si="110"/>
        <v>0</v>
      </c>
    </row>
    <row r="325" spans="1:16" s="134" customFormat="1" ht="11.25" hidden="1">
      <c r="A325" s="129"/>
      <c r="B325" s="130"/>
      <c r="C325" s="132" t="s">
        <v>277</v>
      </c>
      <c r="D325" s="133" t="s">
        <v>278</v>
      </c>
      <c r="E325" s="261">
        <v>2065</v>
      </c>
      <c r="F325" s="261">
        <v>0</v>
      </c>
      <c r="G325" s="262">
        <v>2065</v>
      </c>
      <c r="H325" s="262"/>
      <c r="I325" s="262"/>
      <c r="J325" s="262"/>
      <c r="K325" s="262"/>
      <c r="L325" s="262"/>
      <c r="M325" s="263"/>
      <c r="N325" s="261">
        <v>354</v>
      </c>
      <c r="O325" s="261"/>
      <c r="P325" s="261">
        <f>SUM(F325+N325)</f>
        <v>354</v>
      </c>
    </row>
    <row r="326" spans="1:16" s="134" customFormat="1" ht="10.5" customHeight="1" hidden="1">
      <c r="A326" s="137"/>
      <c r="B326" s="138"/>
      <c r="C326" s="132" t="s">
        <v>262</v>
      </c>
      <c r="D326" s="133" t="s">
        <v>263</v>
      </c>
      <c r="E326" s="261">
        <v>201</v>
      </c>
      <c r="F326" s="261">
        <f>SUM(G326+M326)</f>
        <v>0</v>
      </c>
      <c r="G326" s="262">
        <v>0</v>
      </c>
      <c r="H326" s="262"/>
      <c r="I326" s="262"/>
      <c r="J326" s="262"/>
      <c r="K326" s="262"/>
      <c r="L326" s="262"/>
      <c r="M326" s="263"/>
      <c r="N326" s="261">
        <f>SUM(O326+U326)</f>
        <v>0</v>
      </c>
      <c r="O326" s="261">
        <f>SUM(P326+V326)</f>
        <v>0</v>
      </c>
      <c r="P326" s="261">
        <f>SUM(Q326+W326)</f>
        <v>0</v>
      </c>
    </row>
    <row r="327" spans="1:16" s="134" customFormat="1" ht="11.25" hidden="1">
      <c r="A327" s="123"/>
      <c r="B327" s="338" t="s">
        <v>340</v>
      </c>
      <c r="C327" s="338"/>
      <c r="D327" s="339" t="s">
        <v>341</v>
      </c>
      <c r="E327" s="340">
        <f>SUM(E328)</f>
        <v>51972</v>
      </c>
      <c r="F327" s="340">
        <f>SUM(F329)</f>
        <v>0</v>
      </c>
      <c r="G327" s="341">
        <f aca="true" t="shared" si="111" ref="G327:M327">SUM(G328)</f>
        <v>58908</v>
      </c>
      <c r="H327" s="341">
        <f t="shared" si="111"/>
        <v>0</v>
      </c>
      <c r="I327" s="341">
        <f t="shared" si="111"/>
        <v>0</v>
      </c>
      <c r="J327" s="341">
        <f t="shared" si="111"/>
        <v>58908</v>
      </c>
      <c r="K327" s="341">
        <f t="shared" si="111"/>
        <v>0</v>
      </c>
      <c r="L327" s="341">
        <f t="shared" si="111"/>
        <v>0</v>
      </c>
      <c r="M327" s="342">
        <f t="shared" si="111"/>
        <v>0</v>
      </c>
      <c r="N327" s="340">
        <f>SUM(N329)</f>
        <v>286</v>
      </c>
      <c r="O327" s="340">
        <f>SUM(O329)</f>
        <v>0</v>
      </c>
      <c r="P327" s="340">
        <f>SUM(P329)</f>
        <v>286</v>
      </c>
    </row>
    <row r="328" spans="1:16" s="134" customFormat="1" ht="22.5" customHeight="1" hidden="1">
      <c r="A328" s="123"/>
      <c r="B328" s="130"/>
      <c r="C328" s="148">
        <v>2480</v>
      </c>
      <c r="D328" s="155" t="s">
        <v>339</v>
      </c>
      <c r="E328" s="261">
        <v>51972</v>
      </c>
      <c r="F328" s="261">
        <f>SUM(G328+M328)</f>
        <v>58908</v>
      </c>
      <c r="G328" s="262">
        <f>SUM(J328)</f>
        <v>58908</v>
      </c>
      <c r="H328" s="262"/>
      <c r="I328" s="262"/>
      <c r="J328" s="262">
        <v>58908</v>
      </c>
      <c r="K328" s="262"/>
      <c r="L328" s="262"/>
      <c r="M328" s="263"/>
      <c r="N328" s="261">
        <f>SUM(O328+U328)</f>
        <v>0</v>
      </c>
      <c r="O328" s="261">
        <f>SUM(P328+V328)</f>
        <v>0</v>
      </c>
      <c r="P328" s="261">
        <f>SUM(Q328+W328)</f>
        <v>0</v>
      </c>
    </row>
    <row r="329" spans="1:16" s="134" customFormat="1" ht="11.25" hidden="1">
      <c r="A329" s="129"/>
      <c r="B329" s="130"/>
      <c r="C329" s="132" t="s">
        <v>277</v>
      </c>
      <c r="D329" s="133" t="s">
        <v>278</v>
      </c>
      <c r="E329" s="261">
        <v>2065</v>
      </c>
      <c r="F329" s="261">
        <v>0</v>
      </c>
      <c r="G329" s="262">
        <v>2065</v>
      </c>
      <c r="H329" s="262"/>
      <c r="I329" s="262"/>
      <c r="J329" s="262"/>
      <c r="K329" s="262"/>
      <c r="L329" s="262"/>
      <c r="M329" s="263"/>
      <c r="N329" s="261">
        <v>286</v>
      </c>
      <c r="O329" s="261"/>
      <c r="P329" s="261">
        <f>SUM(F329+N329)</f>
        <v>286</v>
      </c>
    </row>
    <row r="330" spans="1:16" s="126" customFormat="1" ht="12" customHeight="1" hidden="1">
      <c r="A330" s="119" t="s">
        <v>342</v>
      </c>
      <c r="B330" s="120"/>
      <c r="C330" s="120"/>
      <c r="D330" s="121" t="s">
        <v>217</v>
      </c>
      <c r="E330" s="270">
        <f aca="true" t="shared" si="112" ref="E330:M330">SUM(E331+E333)</f>
        <v>12400</v>
      </c>
      <c r="F330" s="270">
        <f t="shared" si="112"/>
        <v>10100</v>
      </c>
      <c r="G330" s="271">
        <f t="shared" si="112"/>
        <v>10100</v>
      </c>
      <c r="H330" s="271">
        <f t="shared" si="112"/>
        <v>0</v>
      </c>
      <c r="I330" s="271">
        <f t="shared" si="112"/>
        <v>0</v>
      </c>
      <c r="J330" s="271">
        <f t="shared" si="112"/>
        <v>0</v>
      </c>
      <c r="K330" s="271">
        <f t="shared" si="112"/>
        <v>0</v>
      </c>
      <c r="L330" s="271">
        <f t="shared" si="112"/>
        <v>0</v>
      </c>
      <c r="M330" s="272">
        <f t="shared" si="112"/>
        <v>0</v>
      </c>
      <c r="N330" s="270">
        <f>SUM(N331+N333)</f>
        <v>0</v>
      </c>
      <c r="O330" s="270">
        <f>SUM(O331+O333)</f>
        <v>0</v>
      </c>
      <c r="P330" s="270">
        <f>SUM(P331+P333)</f>
        <v>0</v>
      </c>
    </row>
    <row r="331" spans="1:16" s="126" customFormat="1" ht="12" customHeight="1" hidden="1">
      <c r="A331" s="122"/>
      <c r="B331" s="80" t="s">
        <v>364</v>
      </c>
      <c r="C331" s="80"/>
      <c r="D331" s="104" t="s">
        <v>371</v>
      </c>
      <c r="E331" s="244">
        <f aca="true" t="shared" si="113" ref="E331:P331">SUM(E332)</f>
        <v>3000</v>
      </c>
      <c r="F331" s="244">
        <f t="shared" si="113"/>
        <v>0</v>
      </c>
      <c r="G331" s="273">
        <f t="shared" si="113"/>
        <v>0</v>
      </c>
      <c r="H331" s="273">
        <f t="shared" si="113"/>
        <v>0</v>
      </c>
      <c r="I331" s="273">
        <f t="shared" si="113"/>
        <v>0</v>
      </c>
      <c r="J331" s="273">
        <f t="shared" si="113"/>
        <v>0</v>
      </c>
      <c r="K331" s="273">
        <f t="shared" si="113"/>
        <v>0</v>
      </c>
      <c r="L331" s="273">
        <f t="shared" si="113"/>
        <v>0</v>
      </c>
      <c r="M331" s="274">
        <f t="shared" si="113"/>
        <v>0</v>
      </c>
      <c r="N331" s="244">
        <f t="shared" si="113"/>
        <v>0</v>
      </c>
      <c r="O331" s="244">
        <f t="shared" si="113"/>
        <v>0</v>
      </c>
      <c r="P331" s="244">
        <f t="shared" si="113"/>
        <v>0</v>
      </c>
    </row>
    <row r="332" spans="1:16" s="134" customFormat="1" ht="33.75" customHeight="1" hidden="1">
      <c r="A332" s="141"/>
      <c r="B332" s="128"/>
      <c r="C332" s="132" t="s">
        <v>365</v>
      </c>
      <c r="D332" s="136" t="s">
        <v>369</v>
      </c>
      <c r="E332" s="261">
        <v>3000</v>
      </c>
      <c r="F332" s="261">
        <f>SUM(G332)</f>
        <v>0</v>
      </c>
      <c r="G332" s="262">
        <v>0</v>
      </c>
      <c r="H332" s="262"/>
      <c r="I332" s="262"/>
      <c r="J332" s="262">
        <v>0</v>
      </c>
      <c r="K332" s="262"/>
      <c r="L332" s="262"/>
      <c r="M332" s="263"/>
      <c r="N332" s="261">
        <f>SUM(O332)</f>
        <v>0</v>
      </c>
      <c r="O332" s="261">
        <f>SUM(P332)</f>
        <v>0</v>
      </c>
      <c r="P332" s="261">
        <f>SUM(Q332)</f>
        <v>0</v>
      </c>
    </row>
    <row r="333" spans="1:16" s="126" customFormat="1" ht="12" customHeight="1" hidden="1">
      <c r="A333" s="167"/>
      <c r="B333" s="80" t="s">
        <v>343</v>
      </c>
      <c r="C333" s="80"/>
      <c r="D333" s="104" t="s">
        <v>125</v>
      </c>
      <c r="E333" s="244">
        <f aca="true" t="shared" si="114" ref="E333:M333">SUM(E334:E337)</f>
        <v>9400</v>
      </c>
      <c r="F333" s="244">
        <f t="shared" si="114"/>
        <v>10100</v>
      </c>
      <c r="G333" s="273">
        <f t="shared" si="114"/>
        <v>10100</v>
      </c>
      <c r="H333" s="273">
        <f t="shared" si="114"/>
        <v>0</v>
      </c>
      <c r="I333" s="273">
        <f t="shared" si="114"/>
        <v>0</v>
      </c>
      <c r="J333" s="273">
        <f t="shared" si="114"/>
        <v>0</v>
      </c>
      <c r="K333" s="273">
        <f t="shared" si="114"/>
        <v>0</v>
      </c>
      <c r="L333" s="273">
        <f t="shared" si="114"/>
        <v>0</v>
      </c>
      <c r="M333" s="274">
        <f t="shared" si="114"/>
        <v>0</v>
      </c>
      <c r="N333" s="244">
        <f>SUM(N334:N337)</f>
        <v>0</v>
      </c>
      <c r="O333" s="244">
        <f>SUM(O334:O337)</f>
        <v>0</v>
      </c>
      <c r="P333" s="244">
        <f>SUM(P334:P337)</f>
        <v>0</v>
      </c>
    </row>
    <row r="334" spans="1:16" s="134" customFormat="1" ht="22.5" customHeight="1" hidden="1">
      <c r="A334" s="141"/>
      <c r="B334" s="128"/>
      <c r="C334" s="132" t="s">
        <v>366</v>
      </c>
      <c r="D334" s="136" t="s">
        <v>370</v>
      </c>
      <c r="E334" s="261">
        <v>2145</v>
      </c>
      <c r="F334" s="261">
        <f>SUM(G334+M334)</f>
        <v>0</v>
      </c>
      <c r="G334" s="262">
        <v>0</v>
      </c>
      <c r="H334" s="262"/>
      <c r="I334" s="262"/>
      <c r="J334" s="262"/>
      <c r="K334" s="262"/>
      <c r="L334" s="262"/>
      <c r="M334" s="263"/>
      <c r="N334" s="261">
        <f aca="true" t="shared" si="115" ref="N334:P337">SUM(O334+U334)</f>
        <v>0</v>
      </c>
      <c r="O334" s="261">
        <f t="shared" si="115"/>
        <v>0</v>
      </c>
      <c r="P334" s="261">
        <f t="shared" si="115"/>
        <v>0</v>
      </c>
    </row>
    <row r="335" spans="1:16" s="134" customFormat="1" ht="11.25" customHeight="1" hidden="1">
      <c r="A335" s="141"/>
      <c r="B335" s="130"/>
      <c r="C335" s="132" t="s">
        <v>239</v>
      </c>
      <c r="D335" s="133" t="s">
        <v>240</v>
      </c>
      <c r="E335" s="261">
        <v>1395</v>
      </c>
      <c r="F335" s="261">
        <f>SUM(G335+M335)</f>
        <v>4000</v>
      </c>
      <c r="G335" s="262">
        <v>4000</v>
      </c>
      <c r="H335" s="262"/>
      <c r="I335" s="262"/>
      <c r="J335" s="262"/>
      <c r="K335" s="262"/>
      <c r="L335" s="262"/>
      <c r="M335" s="263"/>
      <c r="N335" s="261">
        <f t="shared" si="115"/>
        <v>0</v>
      </c>
      <c r="O335" s="261">
        <f t="shared" si="115"/>
        <v>0</v>
      </c>
      <c r="P335" s="261">
        <f t="shared" si="115"/>
        <v>0</v>
      </c>
    </row>
    <row r="336" spans="1:16" s="134" customFormat="1" ht="11.25" customHeight="1" hidden="1">
      <c r="A336" s="123"/>
      <c r="B336" s="124"/>
      <c r="C336" s="158" t="s">
        <v>241</v>
      </c>
      <c r="D336" s="133" t="s">
        <v>242</v>
      </c>
      <c r="E336" s="283">
        <v>5760</v>
      </c>
      <c r="F336" s="261">
        <f>SUM(G336+M336)</f>
        <v>6000</v>
      </c>
      <c r="G336" s="262">
        <v>6000</v>
      </c>
      <c r="H336" s="262"/>
      <c r="I336" s="262"/>
      <c r="J336" s="262"/>
      <c r="K336" s="262"/>
      <c r="L336" s="262"/>
      <c r="M336" s="263"/>
      <c r="N336" s="261">
        <f t="shared" si="115"/>
        <v>0</v>
      </c>
      <c r="O336" s="261">
        <f t="shared" si="115"/>
        <v>0</v>
      </c>
      <c r="P336" s="261">
        <f t="shared" si="115"/>
        <v>0</v>
      </c>
    </row>
    <row r="337" spans="1:16" s="134" customFormat="1" ht="11.25" customHeight="1" hidden="1">
      <c r="A337" s="123"/>
      <c r="B337" s="135"/>
      <c r="C337" s="132" t="s">
        <v>268</v>
      </c>
      <c r="D337" s="133" t="s">
        <v>269</v>
      </c>
      <c r="E337" s="261">
        <v>100</v>
      </c>
      <c r="F337" s="261">
        <f>SUM(G337+M337)</f>
        <v>100</v>
      </c>
      <c r="G337" s="262">
        <v>100</v>
      </c>
      <c r="H337" s="262"/>
      <c r="I337" s="262"/>
      <c r="J337" s="262"/>
      <c r="K337" s="262"/>
      <c r="L337" s="262"/>
      <c r="M337" s="263"/>
      <c r="N337" s="261">
        <f t="shared" si="115"/>
        <v>0</v>
      </c>
      <c r="O337" s="261">
        <f t="shared" si="115"/>
        <v>0</v>
      </c>
      <c r="P337" s="261">
        <f t="shared" si="115"/>
        <v>0</v>
      </c>
    </row>
    <row r="338" spans="1:16" s="166" customFormat="1" ht="12" hidden="1">
      <c r="A338" s="117"/>
      <c r="B338" s="118"/>
      <c r="C338" s="118"/>
      <c r="D338" s="187" t="s">
        <v>344</v>
      </c>
      <c r="E338" s="285">
        <f aca="true" t="shared" si="116" ref="E338:M338">SUM(E339+E349+E355+E369+E373+E377)</f>
        <v>1380977.4300000002</v>
      </c>
      <c r="F338" s="285">
        <f>SUM(F377)</f>
        <v>0</v>
      </c>
      <c r="G338" s="286">
        <f t="shared" si="116"/>
        <v>1180679</v>
      </c>
      <c r="H338" s="286">
        <f t="shared" si="116"/>
        <v>44647</v>
      </c>
      <c r="I338" s="286">
        <f t="shared" si="116"/>
        <v>8769</v>
      </c>
      <c r="J338" s="286">
        <f t="shared" si="116"/>
        <v>0</v>
      </c>
      <c r="K338" s="286">
        <f t="shared" si="116"/>
        <v>0</v>
      </c>
      <c r="L338" s="286">
        <f t="shared" si="116"/>
        <v>0</v>
      </c>
      <c r="M338" s="287">
        <f t="shared" si="116"/>
        <v>0</v>
      </c>
      <c r="N338" s="285">
        <f>SUM(N377)</f>
        <v>1687.7</v>
      </c>
      <c r="O338" s="285">
        <f>SUM(O377)</f>
        <v>0</v>
      </c>
      <c r="P338" s="327">
        <f>SUM(P377)</f>
        <v>1687.7</v>
      </c>
    </row>
    <row r="339" spans="1:16" s="126" customFormat="1" ht="12" customHeight="1" hidden="1">
      <c r="A339" s="188" t="s">
        <v>75</v>
      </c>
      <c r="B339" s="189"/>
      <c r="C339" s="189"/>
      <c r="D339" s="189" t="s">
        <v>76</v>
      </c>
      <c r="E339" s="288">
        <f aca="true" t="shared" si="117" ref="E339:P339">SUM(E340)</f>
        <v>113692.12999999999</v>
      </c>
      <c r="F339" s="288">
        <f t="shared" si="117"/>
        <v>0</v>
      </c>
      <c r="G339" s="271">
        <f t="shared" si="117"/>
        <v>0</v>
      </c>
      <c r="H339" s="271">
        <f t="shared" si="117"/>
        <v>0</v>
      </c>
      <c r="I339" s="271">
        <f t="shared" si="117"/>
        <v>0</v>
      </c>
      <c r="J339" s="271">
        <f t="shared" si="117"/>
        <v>0</v>
      </c>
      <c r="K339" s="271">
        <f t="shared" si="117"/>
        <v>0</v>
      </c>
      <c r="L339" s="271">
        <f t="shared" si="117"/>
        <v>0</v>
      </c>
      <c r="M339" s="272">
        <f t="shared" si="117"/>
        <v>0</v>
      </c>
      <c r="N339" s="288">
        <f t="shared" si="117"/>
        <v>0</v>
      </c>
      <c r="O339" s="288">
        <f t="shared" si="117"/>
        <v>0</v>
      </c>
      <c r="P339" s="290">
        <f t="shared" si="117"/>
        <v>0</v>
      </c>
    </row>
    <row r="340" spans="1:16" s="14" customFormat="1" ht="12.75" customHeight="1" hidden="1">
      <c r="A340" s="191"/>
      <c r="B340" s="192" t="s">
        <v>220</v>
      </c>
      <c r="C340" s="193"/>
      <c r="D340" s="190" t="s">
        <v>125</v>
      </c>
      <c r="E340" s="289">
        <f>SUM(E341:E348)</f>
        <v>113692.12999999999</v>
      </c>
      <c r="F340" s="289">
        <f aca="true" t="shared" si="118" ref="F340:M340">SUM(F341:F346)</f>
        <v>0</v>
      </c>
      <c r="G340" s="300">
        <f t="shared" si="118"/>
        <v>0</v>
      </c>
      <c r="H340" s="300">
        <f t="shared" si="118"/>
        <v>0</v>
      </c>
      <c r="I340" s="300">
        <f t="shared" si="118"/>
        <v>0</v>
      </c>
      <c r="J340" s="300">
        <f t="shared" si="118"/>
        <v>0</v>
      </c>
      <c r="K340" s="300">
        <f t="shared" si="118"/>
        <v>0</v>
      </c>
      <c r="L340" s="300">
        <f t="shared" si="118"/>
        <v>0</v>
      </c>
      <c r="M340" s="325">
        <f t="shared" si="118"/>
        <v>0</v>
      </c>
      <c r="N340" s="289">
        <f>SUM(N341:N346)</f>
        <v>0</v>
      </c>
      <c r="O340" s="289">
        <f>SUM(O341:O346)</f>
        <v>0</v>
      </c>
      <c r="P340" s="289">
        <f>SUM(P341:P346)</f>
        <v>0</v>
      </c>
    </row>
    <row r="341" spans="1:16" s="134" customFormat="1" ht="11.25" customHeight="1" hidden="1">
      <c r="A341" s="141"/>
      <c r="B341" s="130"/>
      <c r="C341" s="132" t="s">
        <v>247</v>
      </c>
      <c r="D341" s="133" t="s">
        <v>248</v>
      </c>
      <c r="E341" s="261">
        <v>1200</v>
      </c>
      <c r="F341" s="261">
        <f aca="true" t="shared" si="119" ref="F341:F348">SUM(G341+M341)</f>
        <v>0</v>
      </c>
      <c r="G341" s="262">
        <v>0</v>
      </c>
      <c r="H341" s="262"/>
      <c r="I341" s="262"/>
      <c r="J341" s="262"/>
      <c r="K341" s="262"/>
      <c r="L341" s="262"/>
      <c r="M341" s="263"/>
      <c r="N341" s="261">
        <f aca="true" t="shared" si="120" ref="N341:P348">SUM(O341+U341)</f>
        <v>0</v>
      </c>
      <c r="O341" s="261">
        <f t="shared" si="120"/>
        <v>0</v>
      </c>
      <c r="P341" s="261">
        <f t="shared" si="120"/>
        <v>0</v>
      </c>
    </row>
    <row r="342" spans="1:16" s="134" customFormat="1" ht="11.25" customHeight="1" hidden="1">
      <c r="A342" s="141"/>
      <c r="B342" s="130"/>
      <c r="C342" s="132" t="s">
        <v>251</v>
      </c>
      <c r="D342" s="133" t="s">
        <v>252</v>
      </c>
      <c r="E342" s="261">
        <v>206.28</v>
      </c>
      <c r="F342" s="261">
        <f t="shared" si="119"/>
        <v>0</v>
      </c>
      <c r="G342" s="262">
        <v>0</v>
      </c>
      <c r="H342" s="262"/>
      <c r="I342" s="262"/>
      <c r="J342" s="262"/>
      <c r="K342" s="262"/>
      <c r="L342" s="262"/>
      <c r="M342" s="263"/>
      <c r="N342" s="261">
        <f t="shared" si="120"/>
        <v>0</v>
      </c>
      <c r="O342" s="261">
        <f t="shared" si="120"/>
        <v>0</v>
      </c>
      <c r="P342" s="261">
        <f t="shared" si="120"/>
        <v>0</v>
      </c>
    </row>
    <row r="343" spans="1:16" s="134" customFormat="1" ht="11.25" customHeight="1" hidden="1">
      <c r="A343" s="141"/>
      <c r="B343" s="130"/>
      <c r="C343" s="132" t="s">
        <v>253</v>
      </c>
      <c r="D343" s="133" t="s">
        <v>254</v>
      </c>
      <c r="E343" s="261">
        <v>29.4</v>
      </c>
      <c r="F343" s="261">
        <f t="shared" si="119"/>
        <v>0</v>
      </c>
      <c r="G343" s="262">
        <v>0</v>
      </c>
      <c r="H343" s="262"/>
      <c r="I343" s="262"/>
      <c r="J343" s="262"/>
      <c r="K343" s="262"/>
      <c r="L343" s="262"/>
      <c r="M343" s="263"/>
      <c r="N343" s="261">
        <f t="shared" si="120"/>
        <v>0</v>
      </c>
      <c r="O343" s="261">
        <f t="shared" si="120"/>
        <v>0</v>
      </c>
      <c r="P343" s="261">
        <f t="shared" si="120"/>
        <v>0</v>
      </c>
    </row>
    <row r="344" spans="1:16" s="134" customFormat="1" ht="11.25" customHeight="1" hidden="1">
      <c r="A344" s="141"/>
      <c r="B344" s="130"/>
      <c r="C344" s="132" t="s">
        <v>239</v>
      </c>
      <c r="D344" s="133" t="s">
        <v>240</v>
      </c>
      <c r="E344" s="261">
        <v>50</v>
      </c>
      <c r="F344" s="261">
        <f t="shared" si="119"/>
        <v>0</v>
      </c>
      <c r="G344" s="262">
        <v>0</v>
      </c>
      <c r="H344" s="262"/>
      <c r="I344" s="262"/>
      <c r="J344" s="262"/>
      <c r="K344" s="262"/>
      <c r="L344" s="262"/>
      <c r="M344" s="263"/>
      <c r="N344" s="261">
        <f t="shared" si="120"/>
        <v>0</v>
      </c>
      <c r="O344" s="261">
        <f t="shared" si="120"/>
        <v>0</v>
      </c>
      <c r="P344" s="261">
        <f t="shared" si="120"/>
        <v>0</v>
      </c>
    </row>
    <row r="345" spans="1:16" s="134" customFormat="1" ht="11.25" customHeight="1" hidden="1">
      <c r="A345" s="123"/>
      <c r="B345" s="124"/>
      <c r="C345" s="158" t="s">
        <v>241</v>
      </c>
      <c r="D345" s="133" t="s">
        <v>242</v>
      </c>
      <c r="E345" s="283">
        <v>380.04</v>
      </c>
      <c r="F345" s="261">
        <f t="shared" si="119"/>
        <v>0</v>
      </c>
      <c r="G345" s="262">
        <v>0</v>
      </c>
      <c r="H345" s="262"/>
      <c r="I345" s="262"/>
      <c r="J345" s="262"/>
      <c r="K345" s="262"/>
      <c r="L345" s="262"/>
      <c r="M345" s="263"/>
      <c r="N345" s="261">
        <f t="shared" si="120"/>
        <v>0</v>
      </c>
      <c r="O345" s="261">
        <f t="shared" si="120"/>
        <v>0</v>
      </c>
      <c r="P345" s="261">
        <f t="shared" si="120"/>
        <v>0</v>
      </c>
    </row>
    <row r="346" spans="1:16" s="134" customFormat="1" ht="11.25" customHeight="1" hidden="1">
      <c r="A346" s="141"/>
      <c r="B346" s="135"/>
      <c r="C346" s="132" t="s">
        <v>277</v>
      </c>
      <c r="D346" s="133" t="s">
        <v>278</v>
      </c>
      <c r="E346" s="261">
        <v>111462.87</v>
      </c>
      <c r="F346" s="261">
        <f t="shared" si="119"/>
        <v>0</v>
      </c>
      <c r="G346" s="262">
        <v>0</v>
      </c>
      <c r="H346" s="262"/>
      <c r="I346" s="262"/>
      <c r="J346" s="262"/>
      <c r="K346" s="262"/>
      <c r="L346" s="262"/>
      <c r="M346" s="263"/>
      <c r="N346" s="261">
        <f t="shared" si="120"/>
        <v>0</v>
      </c>
      <c r="O346" s="261">
        <f t="shared" si="120"/>
        <v>0</v>
      </c>
      <c r="P346" s="261">
        <f t="shared" si="120"/>
        <v>0</v>
      </c>
    </row>
    <row r="347" spans="1:16" s="134" customFormat="1" ht="22.5" customHeight="1" hidden="1">
      <c r="A347" s="129"/>
      <c r="B347" s="130"/>
      <c r="C347" s="132" t="s">
        <v>353</v>
      </c>
      <c r="D347" s="136" t="s">
        <v>361</v>
      </c>
      <c r="E347" s="261">
        <v>65</v>
      </c>
      <c r="F347" s="261">
        <f t="shared" si="119"/>
        <v>0</v>
      </c>
      <c r="G347" s="262">
        <v>0</v>
      </c>
      <c r="H347" s="262"/>
      <c r="I347" s="262"/>
      <c r="J347" s="262"/>
      <c r="K347" s="262"/>
      <c r="L347" s="262"/>
      <c r="M347" s="263"/>
      <c r="N347" s="261">
        <f t="shared" si="120"/>
        <v>0</v>
      </c>
      <c r="O347" s="261">
        <f t="shared" si="120"/>
        <v>0</v>
      </c>
      <c r="P347" s="261">
        <f t="shared" si="120"/>
        <v>0</v>
      </c>
    </row>
    <row r="348" spans="1:16" s="134" customFormat="1" ht="22.5" customHeight="1" hidden="1">
      <c r="A348" s="129"/>
      <c r="B348" s="130"/>
      <c r="C348" s="132" t="s">
        <v>354</v>
      </c>
      <c r="D348" s="136" t="s">
        <v>360</v>
      </c>
      <c r="E348" s="261">
        <v>298.54</v>
      </c>
      <c r="F348" s="261">
        <f t="shared" si="119"/>
        <v>0</v>
      </c>
      <c r="G348" s="262">
        <v>0</v>
      </c>
      <c r="H348" s="262"/>
      <c r="I348" s="262"/>
      <c r="J348" s="262"/>
      <c r="K348" s="262"/>
      <c r="L348" s="262"/>
      <c r="M348" s="263"/>
      <c r="N348" s="261">
        <f t="shared" si="120"/>
        <v>0</v>
      </c>
      <c r="O348" s="261">
        <f t="shared" si="120"/>
        <v>0</v>
      </c>
      <c r="P348" s="261">
        <f t="shared" si="120"/>
        <v>0</v>
      </c>
    </row>
    <row r="349" spans="1:16" s="126" customFormat="1" ht="12" customHeight="1" hidden="1">
      <c r="A349" s="119" t="s">
        <v>110</v>
      </c>
      <c r="B349" s="120"/>
      <c r="C349" s="170"/>
      <c r="D349" s="171" t="s">
        <v>111</v>
      </c>
      <c r="E349" s="290">
        <f aca="true" t="shared" si="121" ref="E349:P349">SUM(E350)</f>
        <v>74157</v>
      </c>
      <c r="F349" s="290">
        <f t="shared" si="121"/>
        <v>28379</v>
      </c>
      <c r="G349" s="271">
        <f t="shared" si="121"/>
        <v>28379</v>
      </c>
      <c r="H349" s="271">
        <f t="shared" si="121"/>
        <v>23721</v>
      </c>
      <c r="I349" s="271">
        <f t="shared" si="121"/>
        <v>4658</v>
      </c>
      <c r="J349" s="271">
        <f t="shared" si="121"/>
        <v>0</v>
      </c>
      <c r="K349" s="271">
        <f t="shared" si="121"/>
        <v>0</v>
      </c>
      <c r="L349" s="271">
        <f t="shared" si="121"/>
        <v>0</v>
      </c>
      <c r="M349" s="272">
        <f t="shared" si="121"/>
        <v>0</v>
      </c>
      <c r="N349" s="290">
        <f t="shared" si="121"/>
        <v>0</v>
      </c>
      <c r="O349" s="290">
        <f t="shared" si="121"/>
        <v>0</v>
      </c>
      <c r="P349" s="290">
        <f t="shared" si="121"/>
        <v>0</v>
      </c>
    </row>
    <row r="350" spans="1:16" s="126" customFormat="1" ht="12" customHeight="1" hidden="1">
      <c r="A350" s="169"/>
      <c r="B350" s="80" t="s">
        <v>112</v>
      </c>
      <c r="C350" s="80"/>
      <c r="D350" s="104" t="s">
        <v>113</v>
      </c>
      <c r="E350" s="244">
        <f>SUM(E351:E354)</f>
        <v>74157</v>
      </c>
      <c r="F350" s="244">
        <f>SUM(F351:F353)</f>
        <v>28379</v>
      </c>
      <c r="G350" s="273">
        <f aca="true" t="shared" si="122" ref="G350:M350">SUM(G351+G352+G353)</f>
        <v>28379</v>
      </c>
      <c r="H350" s="273">
        <f t="shared" si="122"/>
        <v>23721</v>
      </c>
      <c r="I350" s="273">
        <f t="shared" si="122"/>
        <v>4658</v>
      </c>
      <c r="J350" s="273">
        <f t="shared" si="122"/>
        <v>0</v>
      </c>
      <c r="K350" s="273">
        <f t="shared" si="122"/>
        <v>0</v>
      </c>
      <c r="L350" s="273">
        <f t="shared" si="122"/>
        <v>0</v>
      </c>
      <c r="M350" s="274">
        <f t="shared" si="122"/>
        <v>0</v>
      </c>
      <c r="N350" s="244">
        <f>SUM(N351:N353)</f>
        <v>0</v>
      </c>
      <c r="O350" s="244">
        <f>SUM(O351:O353)</f>
        <v>0</v>
      </c>
      <c r="P350" s="244">
        <f>SUM(P351:P353)</f>
        <v>0</v>
      </c>
    </row>
    <row r="351" spans="1:16" s="134" customFormat="1" ht="11.25" customHeight="1" hidden="1">
      <c r="A351" s="123"/>
      <c r="B351" s="128"/>
      <c r="C351" s="132" t="s">
        <v>247</v>
      </c>
      <c r="D351" s="133" t="s">
        <v>248</v>
      </c>
      <c r="E351" s="261">
        <v>60824</v>
      </c>
      <c r="F351" s="261">
        <f>SUM(G351+M351)</f>
        <v>23721</v>
      </c>
      <c r="G351" s="262">
        <f>SUM(H351)</f>
        <v>23721</v>
      </c>
      <c r="H351" s="262">
        <v>23721</v>
      </c>
      <c r="I351" s="262"/>
      <c r="J351" s="262"/>
      <c r="K351" s="262"/>
      <c r="L351" s="262"/>
      <c r="M351" s="263"/>
      <c r="N351" s="261">
        <f aca="true" t="shared" si="123" ref="N351:P354">SUM(O351+U351)</f>
        <v>0</v>
      </c>
      <c r="O351" s="261">
        <f t="shared" si="123"/>
        <v>0</v>
      </c>
      <c r="P351" s="261">
        <f t="shared" si="123"/>
        <v>0</v>
      </c>
    </row>
    <row r="352" spans="1:16" s="134" customFormat="1" ht="11.25" customHeight="1" hidden="1">
      <c r="A352" s="123"/>
      <c r="B352" s="130"/>
      <c r="C352" s="132" t="s">
        <v>251</v>
      </c>
      <c r="D352" s="133" t="s">
        <v>252</v>
      </c>
      <c r="E352" s="261">
        <v>10753.62</v>
      </c>
      <c r="F352" s="261">
        <f>SUM(G352+M352)</f>
        <v>4077</v>
      </c>
      <c r="G352" s="262">
        <f>SUM(I352)</f>
        <v>4077</v>
      </c>
      <c r="H352" s="262"/>
      <c r="I352" s="262">
        <v>4077</v>
      </c>
      <c r="J352" s="262"/>
      <c r="K352" s="262"/>
      <c r="L352" s="262"/>
      <c r="M352" s="263"/>
      <c r="N352" s="261">
        <f t="shared" si="123"/>
        <v>0</v>
      </c>
      <c r="O352" s="261">
        <f t="shared" si="123"/>
        <v>0</v>
      </c>
      <c r="P352" s="261">
        <f t="shared" si="123"/>
        <v>0</v>
      </c>
    </row>
    <row r="353" spans="1:16" s="134" customFormat="1" ht="11.25" customHeight="1" hidden="1">
      <c r="A353" s="123"/>
      <c r="B353" s="130"/>
      <c r="C353" s="132" t="s">
        <v>253</v>
      </c>
      <c r="D353" s="133" t="s">
        <v>254</v>
      </c>
      <c r="E353" s="261">
        <v>1517.03</v>
      </c>
      <c r="F353" s="261">
        <f>SUM(G353+M353)</f>
        <v>581</v>
      </c>
      <c r="G353" s="262">
        <f>SUM(I353)</f>
        <v>581</v>
      </c>
      <c r="H353" s="262"/>
      <c r="I353" s="262">
        <v>581</v>
      </c>
      <c r="J353" s="262"/>
      <c r="K353" s="262"/>
      <c r="L353" s="262"/>
      <c r="M353" s="263"/>
      <c r="N353" s="261">
        <f t="shared" si="123"/>
        <v>0</v>
      </c>
      <c r="O353" s="261">
        <f t="shared" si="123"/>
        <v>0</v>
      </c>
      <c r="P353" s="261">
        <f t="shared" si="123"/>
        <v>0</v>
      </c>
    </row>
    <row r="354" spans="1:16" s="144" customFormat="1" ht="11.25" customHeight="1" hidden="1">
      <c r="A354" s="145"/>
      <c r="B354" s="153"/>
      <c r="C354" s="40" t="s">
        <v>271</v>
      </c>
      <c r="D354" s="105" t="s">
        <v>272</v>
      </c>
      <c r="E354" s="261">
        <v>1062.35</v>
      </c>
      <c r="F354" s="261">
        <f>SUM(G354+M354)</f>
        <v>0</v>
      </c>
      <c r="G354" s="277">
        <f>SUM(H354)</f>
        <v>0</v>
      </c>
      <c r="H354" s="277">
        <v>0</v>
      </c>
      <c r="I354" s="277"/>
      <c r="J354" s="277"/>
      <c r="K354" s="277"/>
      <c r="L354" s="277"/>
      <c r="M354" s="278"/>
      <c r="N354" s="261">
        <f t="shared" si="123"/>
        <v>0</v>
      </c>
      <c r="O354" s="261">
        <f t="shared" si="123"/>
        <v>0</v>
      </c>
      <c r="P354" s="261">
        <f t="shared" si="123"/>
        <v>0</v>
      </c>
    </row>
    <row r="355" spans="1:16" s="126" customFormat="1" ht="48" customHeight="1" hidden="1">
      <c r="A355" s="119" t="s">
        <v>126</v>
      </c>
      <c r="B355" s="120"/>
      <c r="C355" s="120"/>
      <c r="D355" s="168" t="s">
        <v>127</v>
      </c>
      <c r="E355" s="270">
        <f aca="true" t="shared" si="124" ref="E355:M355">SUM(E356+E359)</f>
        <v>7330.999999999999</v>
      </c>
      <c r="F355" s="270">
        <f t="shared" si="124"/>
        <v>800</v>
      </c>
      <c r="G355" s="271">
        <f t="shared" si="124"/>
        <v>800</v>
      </c>
      <c r="H355" s="271">
        <f t="shared" si="124"/>
        <v>0</v>
      </c>
      <c r="I355" s="271">
        <f t="shared" si="124"/>
        <v>0</v>
      </c>
      <c r="J355" s="271">
        <f t="shared" si="124"/>
        <v>0</v>
      </c>
      <c r="K355" s="271">
        <f t="shared" si="124"/>
        <v>0</v>
      </c>
      <c r="L355" s="271">
        <f t="shared" si="124"/>
        <v>0</v>
      </c>
      <c r="M355" s="272">
        <f t="shared" si="124"/>
        <v>0</v>
      </c>
      <c r="N355" s="270">
        <f>SUM(N356+N359)</f>
        <v>0</v>
      </c>
      <c r="O355" s="270">
        <f>SUM(O356+O359)</f>
        <v>0</v>
      </c>
      <c r="P355" s="270">
        <f>SUM(P356+P359)</f>
        <v>0</v>
      </c>
    </row>
    <row r="356" spans="1:16" s="126" customFormat="1" ht="24" customHeight="1" hidden="1">
      <c r="A356" s="169"/>
      <c r="B356" s="80" t="s">
        <v>128</v>
      </c>
      <c r="C356" s="80"/>
      <c r="D356" s="107" t="s">
        <v>345</v>
      </c>
      <c r="E356" s="244">
        <f aca="true" t="shared" si="125" ref="E356:M356">SUM(E357:E358)</f>
        <v>800</v>
      </c>
      <c r="F356" s="244">
        <f t="shared" si="125"/>
        <v>800</v>
      </c>
      <c r="G356" s="273">
        <f t="shared" si="125"/>
        <v>800</v>
      </c>
      <c r="H356" s="273">
        <f t="shared" si="125"/>
        <v>0</v>
      </c>
      <c r="I356" s="273">
        <f t="shared" si="125"/>
        <v>0</v>
      </c>
      <c r="J356" s="273">
        <f t="shared" si="125"/>
        <v>0</v>
      </c>
      <c r="K356" s="273">
        <f t="shared" si="125"/>
        <v>0</v>
      </c>
      <c r="L356" s="273">
        <f t="shared" si="125"/>
        <v>0</v>
      </c>
      <c r="M356" s="274">
        <f t="shared" si="125"/>
        <v>0</v>
      </c>
      <c r="N356" s="244">
        <f>SUM(N357:N358)</f>
        <v>0</v>
      </c>
      <c r="O356" s="244">
        <f>SUM(O357:O358)</f>
        <v>0</v>
      </c>
      <c r="P356" s="244">
        <f>SUM(P357:P358)</f>
        <v>0</v>
      </c>
    </row>
    <row r="357" spans="1:16" s="134" customFormat="1" ht="11.25" customHeight="1" hidden="1">
      <c r="A357" s="123"/>
      <c r="B357" s="159"/>
      <c r="C357" s="132" t="s">
        <v>239</v>
      </c>
      <c r="D357" s="133" t="s">
        <v>240</v>
      </c>
      <c r="E357" s="261">
        <v>600</v>
      </c>
      <c r="F357" s="261">
        <f>SUM(G357+M357)</f>
        <v>600</v>
      </c>
      <c r="G357" s="262">
        <v>600</v>
      </c>
      <c r="H357" s="262"/>
      <c r="I357" s="262"/>
      <c r="J357" s="262"/>
      <c r="K357" s="262"/>
      <c r="L357" s="262"/>
      <c r="M357" s="263"/>
      <c r="N357" s="261">
        <f aca="true" t="shared" si="126" ref="N357:P358">SUM(O357+U357)</f>
        <v>0</v>
      </c>
      <c r="O357" s="261">
        <f t="shared" si="126"/>
        <v>0</v>
      </c>
      <c r="P357" s="261">
        <f t="shared" si="126"/>
        <v>0</v>
      </c>
    </row>
    <row r="358" spans="1:16" s="134" customFormat="1" ht="22.5" customHeight="1" hidden="1">
      <c r="A358" s="129"/>
      <c r="B358" s="130"/>
      <c r="C358" s="132" t="s">
        <v>350</v>
      </c>
      <c r="D358" s="136" t="s">
        <v>357</v>
      </c>
      <c r="E358" s="261">
        <v>200</v>
      </c>
      <c r="F358" s="261">
        <f>SUM(G358+M358)</f>
        <v>200</v>
      </c>
      <c r="G358" s="262">
        <v>200</v>
      </c>
      <c r="H358" s="262"/>
      <c r="I358" s="262"/>
      <c r="J358" s="262"/>
      <c r="K358" s="262"/>
      <c r="L358" s="262"/>
      <c r="M358" s="263"/>
      <c r="N358" s="261">
        <f t="shared" si="126"/>
        <v>0</v>
      </c>
      <c r="O358" s="261">
        <f t="shared" si="126"/>
        <v>0</v>
      </c>
      <c r="P358" s="261">
        <f t="shared" si="126"/>
        <v>0</v>
      </c>
    </row>
    <row r="359" spans="1:16" s="166" customFormat="1" ht="12" customHeight="1" hidden="1">
      <c r="A359" s="163"/>
      <c r="B359" s="164" t="s">
        <v>405</v>
      </c>
      <c r="C359" s="164"/>
      <c r="D359" s="165" t="s">
        <v>406</v>
      </c>
      <c r="E359" s="258">
        <f>SUM(E360:E368)</f>
        <v>6530.999999999999</v>
      </c>
      <c r="F359" s="258">
        <f>SUM(F360:F368)</f>
        <v>0</v>
      </c>
      <c r="G359" s="259">
        <f>SUM(G360:G368)</f>
        <v>0</v>
      </c>
      <c r="H359" s="259">
        <f aca="true" t="shared" si="127" ref="H359:M359">SUM(H360:H366)</f>
        <v>0</v>
      </c>
      <c r="I359" s="259">
        <f t="shared" si="127"/>
        <v>0</v>
      </c>
      <c r="J359" s="259">
        <f t="shared" si="127"/>
        <v>0</v>
      </c>
      <c r="K359" s="259">
        <f t="shared" si="127"/>
        <v>0</v>
      </c>
      <c r="L359" s="259">
        <f t="shared" si="127"/>
        <v>0</v>
      </c>
      <c r="M359" s="260">
        <f t="shared" si="127"/>
        <v>0</v>
      </c>
      <c r="N359" s="258">
        <f>SUM(N360:N368)</f>
        <v>0</v>
      </c>
      <c r="O359" s="258">
        <f>SUM(O360:O368)</f>
        <v>0</v>
      </c>
      <c r="P359" s="258">
        <f>SUM(P360:P368)</f>
        <v>0</v>
      </c>
    </row>
    <row r="360" spans="1:16" s="144" customFormat="1" ht="11.25" customHeight="1" hidden="1">
      <c r="A360" s="127"/>
      <c r="B360" s="146"/>
      <c r="C360" s="50" t="s">
        <v>266</v>
      </c>
      <c r="D360" s="105" t="s">
        <v>267</v>
      </c>
      <c r="E360" s="276">
        <v>2970</v>
      </c>
      <c r="F360" s="261">
        <f aca="true" t="shared" si="128" ref="F360:F368">SUM(G360+M360)</f>
        <v>0</v>
      </c>
      <c r="G360" s="277">
        <v>0</v>
      </c>
      <c r="H360" s="277"/>
      <c r="I360" s="277"/>
      <c r="J360" s="277"/>
      <c r="K360" s="277"/>
      <c r="L360" s="277"/>
      <c r="M360" s="278"/>
      <c r="N360" s="261">
        <f aca="true" t="shared" si="129" ref="N360:P368">SUM(O360+U360)</f>
        <v>0</v>
      </c>
      <c r="O360" s="261">
        <f t="shared" si="129"/>
        <v>0</v>
      </c>
      <c r="P360" s="261">
        <f t="shared" si="129"/>
        <v>0</v>
      </c>
    </row>
    <row r="361" spans="1:16" s="144" customFormat="1" ht="11.25" customHeight="1" hidden="1">
      <c r="A361" s="160"/>
      <c r="B361" s="146"/>
      <c r="C361" s="40" t="s">
        <v>251</v>
      </c>
      <c r="D361" s="105" t="s">
        <v>252</v>
      </c>
      <c r="E361" s="261">
        <v>269.91</v>
      </c>
      <c r="F361" s="261">
        <f t="shared" si="128"/>
        <v>0</v>
      </c>
      <c r="G361" s="277">
        <v>0</v>
      </c>
      <c r="H361" s="277"/>
      <c r="I361" s="277"/>
      <c r="J361" s="277"/>
      <c r="K361" s="277"/>
      <c r="L361" s="277"/>
      <c r="M361" s="278"/>
      <c r="N361" s="261">
        <f t="shared" si="129"/>
        <v>0</v>
      </c>
      <c r="O361" s="261">
        <f t="shared" si="129"/>
        <v>0</v>
      </c>
      <c r="P361" s="261">
        <f t="shared" si="129"/>
        <v>0</v>
      </c>
    </row>
    <row r="362" spans="1:16" s="144" customFormat="1" ht="11.25" customHeight="1" hidden="1">
      <c r="A362" s="160"/>
      <c r="B362" s="146"/>
      <c r="C362" s="40" t="s">
        <v>253</v>
      </c>
      <c r="D362" s="105" t="s">
        <v>254</v>
      </c>
      <c r="E362" s="261">
        <v>38.46</v>
      </c>
      <c r="F362" s="261">
        <f t="shared" si="128"/>
        <v>0</v>
      </c>
      <c r="G362" s="277">
        <v>0</v>
      </c>
      <c r="H362" s="277"/>
      <c r="I362" s="277"/>
      <c r="J362" s="277"/>
      <c r="K362" s="277"/>
      <c r="L362" s="277"/>
      <c r="M362" s="278"/>
      <c r="N362" s="261">
        <f t="shared" si="129"/>
        <v>0</v>
      </c>
      <c r="O362" s="261">
        <f t="shared" si="129"/>
        <v>0</v>
      </c>
      <c r="P362" s="261">
        <f t="shared" si="129"/>
        <v>0</v>
      </c>
    </row>
    <row r="363" spans="1:16" s="144" customFormat="1" ht="11.25" customHeight="1" hidden="1">
      <c r="A363" s="145"/>
      <c r="B363" s="146"/>
      <c r="C363" s="40" t="s">
        <v>271</v>
      </c>
      <c r="D363" s="105" t="s">
        <v>272</v>
      </c>
      <c r="E363" s="261">
        <v>1570</v>
      </c>
      <c r="F363" s="261">
        <f t="shared" si="128"/>
        <v>0</v>
      </c>
      <c r="G363" s="277">
        <v>0</v>
      </c>
      <c r="H363" s="277"/>
      <c r="I363" s="277"/>
      <c r="J363" s="277"/>
      <c r="K363" s="277"/>
      <c r="L363" s="277"/>
      <c r="M363" s="278"/>
      <c r="N363" s="261">
        <f t="shared" si="129"/>
        <v>0</v>
      </c>
      <c r="O363" s="261">
        <f t="shared" si="129"/>
        <v>0</v>
      </c>
      <c r="P363" s="261">
        <f t="shared" si="129"/>
        <v>0</v>
      </c>
    </row>
    <row r="364" spans="1:16" s="144" customFormat="1" ht="11.25" customHeight="1" hidden="1">
      <c r="A364" s="127"/>
      <c r="B364" s="146"/>
      <c r="C364" s="40" t="s">
        <v>239</v>
      </c>
      <c r="D364" s="105" t="s">
        <v>240</v>
      </c>
      <c r="E364" s="261">
        <v>479.6</v>
      </c>
      <c r="F364" s="261">
        <f t="shared" si="128"/>
        <v>0</v>
      </c>
      <c r="G364" s="277">
        <v>0</v>
      </c>
      <c r="H364" s="277"/>
      <c r="I364" s="277"/>
      <c r="J364" s="277"/>
      <c r="K364" s="277"/>
      <c r="L364" s="277"/>
      <c r="M364" s="278"/>
      <c r="N364" s="261">
        <f t="shared" si="129"/>
        <v>0</v>
      </c>
      <c r="O364" s="261">
        <f t="shared" si="129"/>
        <v>0</v>
      </c>
      <c r="P364" s="261">
        <f t="shared" si="129"/>
        <v>0</v>
      </c>
    </row>
    <row r="365" spans="1:16" s="144" customFormat="1" ht="11.25" customHeight="1" hidden="1">
      <c r="A365" s="151"/>
      <c r="B365" s="111"/>
      <c r="C365" s="40" t="s">
        <v>241</v>
      </c>
      <c r="D365" s="105" t="s">
        <v>242</v>
      </c>
      <c r="E365" s="261">
        <v>300</v>
      </c>
      <c r="F365" s="261">
        <f t="shared" si="128"/>
        <v>0</v>
      </c>
      <c r="G365" s="277">
        <v>0</v>
      </c>
      <c r="H365" s="277"/>
      <c r="I365" s="277"/>
      <c r="J365" s="277"/>
      <c r="K365" s="277"/>
      <c r="L365" s="277"/>
      <c r="M365" s="278"/>
      <c r="N365" s="261">
        <f t="shared" si="129"/>
        <v>0</v>
      </c>
      <c r="O365" s="261">
        <f t="shared" si="129"/>
        <v>0</v>
      </c>
      <c r="P365" s="261">
        <f t="shared" si="129"/>
        <v>0</v>
      </c>
    </row>
    <row r="366" spans="1:16" s="144" customFormat="1" ht="11.25" customHeight="1" hidden="1">
      <c r="A366" s="151"/>
      <c r="B366" s="161"/>
      <c r="C366" s="40" t="s">
        <v>268</v>
      </c>
      <c r="D366" s="105" t="s">
        <v>269</v>
      </c>
      <c r="E366" s="261">
        <v>429.02</v>
      </c>
      <c r="F366" s="261">
        <f t="shared" si="128"/>
        <v>0</v>
      </c>
      <c r="G366" s="277">
        <v>0</v>
      </c>
      <c r="H366" s="277"/>
      <c r="I366" s="277"/>
      <c r="J366" s="277"/>
      <c r="K366" s="277"/>
      <c r="L366" s="277"/>
      <c r="M366" s="278"/>
      <c r="N366" s="261">
        <f t="shared" si="129"/>
        <v>0</v>
      </c>
      <c r="O366" s="261">
        <f t="shared" si="129"/>
        <v>0</v>
      </c>
      <c r="P366" s="261">
        <f t="shared" si="129"/>
        <v>0</v>
      </c>
    </row>
    <row r="367" spans="1:16" s="134" customFormat="1" ht="22.5" customHeight="1" hidden="1">
      <c r="A367" s="129"/>
      <c r="B367" s="130"/>
      <c r="C367" s="132" t="s">
        <v>353</v>
      </c>
      <c r="D367" s="136" t="s">
        <v>361</v>
      </c>
      <c r="E367" s="261">
        <v>189.44</v>
      </c>
      <c r="F367" s="261">
        <f t="shared" si="128"/>
        <v>0</v>
      </c>
      <c r="G367" s="262">
        <v>0</v>
      </c>
      <c r="H367" s="262"/>
      <c r="I367" s="262"/>
      <c r="J367" s="262"/>
      <c r="K367" s="262"/>
      <c r="L367" s="262"/>
      <c r="M367" s="263"/>
      <c r="N367" s="261">
        <f t="shared" si="129"/>
        <v>0</v>
      </c>
      <c r="O367" s="261">
        <f t="shared" si="129"/>
        <v>0</v>
      </c>
      <c r="P367" s="261">
        <f t="shared" si="129"/>
        <v>0</v>
      </c>
    </row>
    <row r="368" spans="1:16" s="134" customFormat="1" ht="22.5" customHeight="1" hidden="1">
      <c r="A368" s="129"/>
      <c r="B368" s="130"/>
      <c r="C368" s="132" t="s">
        <v>354</v>
      </c>
      <c r="D368" s="136" t="s">
        <v>360</v>
      </c>
      <c r="E368" s="261">
        <v>284.57</v>
      </c>
      <c r="F368" s="261">
        <f t="shared" si="128"/>
        <v>0</v>
      </c>
      <c r="G368" s="262">
        <v>0</v>
      </c>
      <c r="H368" s="262"/>
      <c r="I368" s="262"/>
      <c r="J368" s="262"/>
      <c r="K368" s="262"/>
      <c r="L368" s="262"/>
      <c r="M368" s="263"/>
      <c r="N368" s="261">
        <f t="shared" si="129"/>
        <v>0</v>
      </c>
      <c r="O368" s="261">
        <f t="shared" si="129"/>
        <v>0</v>
      </c>
      <c r="P368" s="261">
        <f t="shared" si="129"/>
        <v>0</v>
      </c>
    </row>
    <row r="369" spans="1:16" s="126" customFormat="1" ht="12" customHeight="1" hidden="1">
      <c r="A369" s="119" t="s">
        <v>373</v>
      </c>
      <c r="B369" s="120"/>
      <c r="C369" s="120"/>
      <c r="D369" s="168" t="s">
        <v>374</v>
      </c>
      <c r="E369" s="270">
        <f aca="true" t="shared" si="130" ref="E369:P369">SUM(E370)</f>
        <v>1000</v>
      </c>
      <c r="F369" s="270">
        <f t="shared" si="130"/>
        <v>0</v>
      </c>
      <c r="G369" s="271">
        <f t="shared" si="130"/>
        <v>0</v>
      </c>
      <c r="H369" s="271">
        <f t="shared" si="130"/>
        <v>0</v>
      </c>
      <c r="I369" s="271">
        <f t="shared" si="130"/>
        <v>0</v>
      </c>
      <c r="J369" s="271">
        <f t="shared" si="130"/>
        <v>0</v>
      </c>
      <c r="K369" s="271">
        <f t="shared" si="130"/>
        <v>0</v>
      </c>
      <c r="L369" s="271">
        <f t="shared" si="130"/>
        <v>0</v>
      </c>
      <c r="M369" s="272">
        <f t="shared" si="130"/>
        <v>0</v>
      </c>
      <c r="N369" s="270">
        <f t="shared" si="130"/>
        <v>0</v>
      </c>
      <c r="O369" s="270">
        <f t="shared" si="130"/>
        <v>0</v>
      </c>
      <c r="P369" s="270">
        <f t="shared" si="130"/>
        <v>0</v>
      </c>
    </row>
    <row r="370" spans="1:16" s="126" customFormat="1" ht="12" customHeight="1" hidden="1">
      <c r="A370" s="169"/>
      <c r="B370" s="80" t="s">
        <v>391</v>
      </c>
      <c r="C370" s="80"/>
      <c r="D370" s="104" t="s">
        <v>375</v>
      </c>
      <c r="E370" s="244">
        <f>SUM(E371:E372)</f>
        <v>1000</v>
      </c>
      <c r="F370" s="244">
        <f>SUM(F371:F372)</f>
        <v>0</v>
      </c>
      <c r="G370" s="273">
        <f aca="true" t="shared" si="131" ref="G370:M370">SUM(G371+G372)</f>
        <v>0</v>
      </c>
      <c r="H370" s="273">
        <f t="shared" si="131"/>
        <v>0</v>
      </c>
      <c r="I370" s="273">
        <f t="shared" si="131"/>
        <v>0</v>
      </c>
      <c r="J370" s="273">
        <f t="shared" si="131"/>
        <v>0</v>
      </c>
      <c r="K370" s="273">
        <f t="shared" si="131"/>
        <v>0</v>
      </c>
      <c r="L370" s="273">
        <f t="shared" si="131"/>
        <v>0</v>
      </c>
      <c r="M370" s="274">
        <f t="shared" si="131"/>
        <v>0</v>
      </c>
      <c r="N370" s="244">
        <f>SUM(N371:N372)</f>
        <v>0</v>
      </c>
      <c r="O370" s="244">
        <f>SUM(O371:O372)</f>
        <v>0</v>
      </c>
      <c r="P370" s="244">
        <f>SUM(P371:P372)</f>
        <v>0</v>
      </c>
    </row>
    <row r="371" spans="1:16" s="144" customFormat="1" ht="11.25" customHeight="1" hidden="1">
      <c r="A371" s="127"/>
      <c r="B371" s="146"/>
      <c r="C371" s="40" t="s">
        <v>239</v>
      </c>
      <c r="D371" s="105" t="s">
        <v>240</v>
      </c>
      <c r="E371" s="261">
        <v>670</v>
      </c>
      <c r="F371" s="261">
        <f>SUM(G371+M371)</f>
        <v>0</v>
      </c>
      <c r="G371" s="277">
        <v>0</v>
      </c>
      <c r="H371" s="277"/>
      <c r="I371" s="277"/>
      <c r="J371" s="277"/>
      <c r="K371" s="277"/>
      <c r="L371" s="277"/>
      <c r="M371" s="278"/>
      <c r="N371" s="261">
        <f aca="true" t="shared" si="132" ref="N371:P372">SUM(O371+U371)</f>
        <v>0</v>
      </c>
      <c r="O371" s="261">
        <f t="shared" si="132"/>
        <v>0</v>
      </c>
      <c r="P371" s="261">
        <f t="shared" si="132"/>
        <v>0</v>
      </c>
    </row>
    <row r="372" spans="1:16" s="134" customFormat="1" ht="11.25" customHeight="1" hidden="1">
      <c r="A372" s="141"/>
      <c r="B372" s="156"/>
      <c r="C372" s="132" t="s">
        <v>241</v>
      </c>
      <c r="D372" s="133" t="s">
        <v>242</v>
      </c>
      <c r="E372" s="261">
        <v>330</v>
      </c>
      <c r="F372" s="261">
        <f>SUM(G372+M372)</f>
        <v>0</v>
      </c>
      <c r="G372" s="262">
        <v>0</v>
      </c>
      <c r="H372" s="262"/>
      <c r="I372" s="262"/>
      <c r="J372" s="262"/>
      <c r="K372" s="262"/>
      <c r="L372" s="262"/>
      <c r="M372" s="263"/>
      <c r="N372" s="261">
        <f t="shared" si="132"/>
        <v>0</v>
      </c>
      <c r="O372" s="261">
        <f t="shared" si="132"/>
        <v>0</v>
      </c>
      <c r="P372" s="261">
        <f t="shared" si="132"/>
        <v>0</v>
      </c>
    </row>
    <row r="373" spans="1:16" s="126" customFormat="1" ht="24" customHeight="1" hidden="1">
      <c r="A373" s="119" t="s">
        <v>130</v>
      </c>
      <c r="B373" s="120"/>
      <c r="C373" s="120"/>
      <c r="D373" s="168" t="s">
        <v>131</v>
      </c>
      <c r="E373" s="270">
        <f aca="true" t="shared" si="133" ref="E373:P373">SUM(E374)</f>
        <v>300</v>
      </c>
      <c r="F373" s="270">
        <f t="shared" si="133"/>
        <v>500</v>
      </c>
      <c r="G373" s="271">
        <f t="shared" si="133"/>
        <v>500</v>
      </c>
      <c r="H373" s="271">
        <f t="shared" si="133"/>
        <v>0</v>
      </c>
      <c r="I373" s="271">
        <f t="shared" si="133"/>
        <v>0</v>
      </c>
      <c r="J373" s="271">
        <f t="shared" si="133"/>
        <v>0</v>
      </c>
      <c r="K373" s="271">
        <f t="shared" si="133"/>
        <v>0</v>
      </c>
      <c r="L373" s="271">
        <f t="shared" si="133"/>
        <v>0</v>
      </c>
      <c r="M373" s="272">
        <f t="shared" si="133"/>
        <v>0</v>
      </c>
      <c r="N373" s="270">
        <f t="shared" si="133"/>
        <v>0</v>
      </c>
      <c r="O373" s="270">
        <f t="shared" si="133"/>
        <v>0</v>
      </c>
      <c r="P373" s="270">
        <f t="shared" si="133"/>
        <v>0</v>
      </c>
    </row>
    <row r="374" spans="1:16" s="126" customFormat="1" ht="12" customHeight="1" hidden="1">
      <c r="A374" s="169"/>
      <c r="B374" s="80" t="s">
        <v>346</v>
      </c>
      <c r="C374" s="80"/>
      <c r="D374" s="104" t="s">
        <v>133</v>
      </c>
      <c r="E374" s="244">
        <f>SUM(E375:E376)</f>
        <v>300</v>
      </c>
      <c r="F374" s="244">
        <f>SUM(F375:F376)</f>
        <v>500</v>
      </c>
      <c r="G374" s="273">
        <f aca="true" t="shared" si="134" ref="G374:M374">SUM(G375+G376)</f>
        <v>500</v>
      </c>
      <c r="H374" s="273">
        <f t="shared" si="134"/>
        <v>0</v>
      </c>
      <c r="I374" s="273">
        <f t="shared" si="134"/>
        <v>0</v>
      </c>
      <c r="J374" s="273">
        <f t="shared" si="134"/>
        <v>0</v>
      </c>
      <c r="K374" s="273">
        <f t="shared" si="134"/>
        <v>0</v>
      </c>
      <c r="L374" s="273">
        <f t="shared" si="134"/>
        <v>0</v>
      </c>
      <c r="M374" s="274">
        <f t="shared" si="134"/>
        <v>0</v>
      </c>
      <c r="N374" s="244">
        <f>SUM(N375:N376)</f>
        <v>0</v>
      </c>
      <c r="O374" s="244">
        <f>SUM(O375:O376)</f>
        <v>0</v>
      </c>
      <c r="P374" s="244">
        <f>SUM(P375:P376)</f>
        <v>0</v>
      </c>
    </row>
    <row r="375" spans="1:16" s="144" customFormat="1" ht="11.25" customHeight="1" hidden="1">
      <c r="A375" s="127"/>
      <c r="B375" s="146"/>
      <c r="C375" s="40" t="s">
        <v>239</v>
      </c>
      <c r="D375" s="105" t="s">
        <v>240</v>
      </c>
      <c r="E375" s="261">
        <v>50</v>
      </c>
      <c r="F375" s="261">
        <f>SUM(G375+M375)</f>
        <v>200</v>
      </c>
      <c r="G375" s="277">
        <v>200</v>
      </c>
      <c r="H375" s="277"/>
      <c r="I375" s="277"/>
      <c r="J375" s="277"/>
      <c r="K375" s="277"/>
      <c r="L375" s="277"/>
      <c r="M375" s="278"/>
      <c r="N375" s="261">
        <f aca="true" t="shared" si="135" ref="N375:P376">SUM(O375+U375)</f>
        <v>0</v>
      </c>
      <c r="O375" s="261">
        <f t="shared" si="135"/>
        <v>0</v>
      </c>
      <c r="P375" s="261">
        <f t="shared" si="135"/>
        <v>0</v>
      </c>
    </row>
    <row r="376" spans="1:16" s="134" customFormat="1" ht="11.25" customHeight="1" hidden="1">
      <c r="A376" s="141"/>
      <c r="B376" s="156"/>
      <c r="C376" s="132" t="s">
        <v>241</v>
      </c>
      <c r="D376" s="133" t="s">
        <v>242</v>
      </c>
      <c r="E376" s="261">
        <v>250</v>
      </c>
      <c r="F376" s="261">
        <f>SUM(G376+M376)</f>
        <v>300</v>
      </c>
      <c r="G376" s="262">
        <v>300</v>
      </c>
      <c r="H376" s="262"/>
      <c r="I376" s="262"/>
      <c r="J376" s="262"/>
      <c r="K376" s="262"/>
      <c r="L376" s="262"/>
      <c r="M376" s="263"/>
      <c r="N376" s="261">
        <f t="shared" si="135"/>
        <v>0</v>
      </c>
      <c r="O376" s="261">
        <f t="shared" si="135"/>
        <v>0</v>
      </c>
      <c r="P376" s="261">
        <f t="shared" si="135"/>
        <v>0</v>
      </c>
    </row>
    <row r="377" spans="1:16" s="126" customFormat="1" ht="12" hidden="1">
      <c r="A377" s="119" t="s">
        <v>199</v>
      </c>
      <c r="B377" s="120"/>
      <c r="C377" s="120"/>
      <c r="D377" s="121" t="s">
        <v>200</v>
      </c>
      <c r="E377" s="270">
        <f aca="true" t="shared" si="136" ref="E377:M377">SUM(E378+E392+E394)</f>
        <v>1184497.3</v>
      </c>
      <c r="F377" s="270">
        <f>SUM(F378+F394)</f>
        <v>0</v>
      </c>
      <c r="G377" s="303">
        <f t="shared" si="136"/>
        <v>1151000</v>
      </c>
      <c r="H377" s="303">
        <f t="shared" si="136"/>
        <v>20926</v>
      </c>
      <c r="I377" s="303">
        <f t="shared" si="136"/>
        <v>4111</v>
      </c>
      <c r="J377" s="303">
        <f t="shared" si="136"/>
        <v>0</v>
      </c>
      <c r="K377" s="303">
        <f t="shared" si="136"/>
        <v>0</v>
      </c>
      <c r="L377" s="303">
        <f t="shared" si="136"/>
        <v>0</v>
      </c>
      <c r="M377" s="323">
        <f t="shared" si="136"/>
        <v>0</v>
      </c>
      <c r="N377" s="270">
        <f>SUM(N378+N394)</f>
        <v>1687.7</v>
      </c>
      <c r="O377" s="270">
        <f>SUM(O378+O394)</f>
        <v>0</v>
      </c>
      <c r="P377" s="270">
        <f>SUM(P378+P394)</f>
        <v>1687.7</v>
      </c>
    </row>
    <row r="378" spans="1:16" s="144" customFormat="1" ht="33.75" hidden="1">
      <c r="A378" s="337"/>
      <c r="B378" s="329" t="s">
        <v>203</v>
      </c>
      <c r="C378" s="329"/>
      <c r="D378" s="330" t="s">
        <v>204</v>
      </c>
      <c r="E378" s="331">
        <f>SUM(E379:E391)</f>
        <v>1129556.3</v>
      </c>
      <c r="F378" s="331">
        <f>SUM(F379)</f>
        <v>0</v>
      </c>
      <c r="G378" s="332">
        <f aca="true" t="shared" si="137" ref="G378:M378">SUM(G380:G391)</f>
        <v>1099000</v>
      </c>
      <c r="H378" s="332">
        <f t="shared" si="137"/>
        <v>20926</v>
      </c>
      <c r="I378" s="332">
        <f t="shared" si="137"/>
        <v>4111</v>
      </c>
      <c r="J378" s="332">
        <f t="shared" si="137"/>
        <v>0</v>
      </c>
      <c r="K378" s="332">
        <f t="shared" si="137"/>
        <v>0</v>
      </c>
      <c r="L378" s="332">
        <f t="shared" si="137"/>
        <v>0</v>
      </c>
      <c r="M378" s="333">
        <f t="shared" si="137"/>
        <v>0</v>
      </c>
      <c r="N378" s="331">
        <f>SUM(N379)</f>
        <v>378.2</v>
      </c>
      <c r="O378" s="331">
        <f>SUM(O379)</f>
        <v>0</v>
      </c>
      <c r="P378" s="331">
        <f>SUM(P379)</f>
        <v>378.2</v>
      </c>
    </row>
    <row r="379" spans="1:16" s="134" customFormat="1" ht="33.75" hidden="1">
      <c r="A379" s="141"/>
      <c r="B379" s="128"/>
      <c r="C379" s="40" t="s">
        <v>418</v>
      </c>
      <c r="D379" s="41" t="s">
        <v>444</v>
      </c>
      <c r="E379" s="261">
        <v>2956.3</v>
      </c>
      <c r="F379" s="261">
        <f aca="true" t="shared" si="138" ref="F379:F391">SUM(G379+M379)</f>
        <v>0</v>
      </c>
      <c r="G379" s="262">
        <v>0</v>
      </c>
      <c r="H379" s="262"/>
      <c r="I379" s="262"/>
      <c r="J379" s="262"/>
      <c r="K379" s="262"/>
      <c r="L379" s="262"/>
      <c r="M379" s="263"/>
      <c r="N379" s="261">
        <v>378.2</v>
      </c>
      <c r="O379" s="261"/>
      <c r="P379" s="261">
        <f>SUM(N379)</f>
        <v>378.2</v>
      </c>
    </row>
    <row r="380" spans="1:16" s="134" customFormat="1" ht="11.25" customHeight="1" hidden="1">
      <c r="A380" s="123"/>
      <c r="B380" s="130"/>
      <c r="C380" s="132" t="s">
        <v>313</v>
      </c>
      <c r="D380" s="133" t="s">
        <v>73</v>
      </c>
      <c r="E380" s="261">
        <v>1092919</v>
      </c>
      <c r="F380" s="261">
        <f t="shared" si="138"/>
        <v>1066990</v>
      </c>
      <c r="G380" s="262">
        <v>1066990</v>
      </c>
      <c r="H380" s="262"/>
      <c r="I380" s="262"/>
      <c r="J380" s="262"/>
      <c r="K380" s="262"/>
      <c r="L380" s="262"/>
      <c r="M380" s="263"/>
      <c r="N380" s="261">
        <f aca="true" t="shared" si="139" ref="N380:P391">SUM(O380+U380)</f>
        <v>0</v>
      </c>
      <c r="O380" s="261">
        <f t="shared" si="139"/>
        <v>0</v>
      </c>
      <c r="P380" s="261">
        <f t="shared" si="139"/>
        <v>0</v>
      </c>
    </row>
    <row r="381" spans="1:16" s="134" customFormat="1" ht="11.25" customHeight="1" hidden="1">
      <c r="A381" s="141"/>
      <c r="B381" s="130"/>
      <c r="C381" s="132" t="s">
        <v>247</v>
      </c>
      <c r="D381" s="133" t="s">
        <v>248</v>
      </c>
      <c r="E381" s="261">
        <v>16935</v>
      </c>
      <c r="F381" s="261">
        <f t="shared" si="138"/>
        <v>19486</v>
      </c>
      <c r="G381" s="262">
        <f>SUM(H381)</f>
        <v>19486</v>
      </c>
      <c r="H381" s="262">
        <v>19486</v>
      </c>
      <c r="I381" s="262"/>
      <c r="J381" s="262"/>
      <c r="K381" s="262"/>
      <c r="L381" s="262"/>
      <c r="M381" s="263"/>
      <c r="N381" s="261">
        <f t="shared" si="139"/>
        <v>0</v>
      </c>
      <c r="O381" s="261">
        <f t="shared" si="139"/>
        <v>0</v>
      </c>
      <c r="P381" s="261">
        <f t="shared" si="139"/>
        <v>0</v>
      </c>
    </row>
    <row r="382" spans="1:16" s="134" customFormat="1" ht="11.25" customHeight="1" hidden="1">
      <c r="A382" s="141"/>
      <c r="B382" s="130"/>
      <c r="C382" s="132" t="s">
        <v>249</v>
      </c>
      <c r="D382" s="133" t="s">
        <v>250</v>
      </c>
      <c r="E382" s="261">
        <v>1359</v>
      </c>
      <c r="F382" s="261">
        <f t="shared" si="138"/>
        <v>1440</v>
      </c>
      <c r="G382" s="262">
        <f>SUM(H382)</f>
        <v>1440</v>
      </c>
      <c r="H382" s="262">
        <v>1440</v>
      </c>
      <c r="I382" s="262"/>
      <c r="J382" s="262"/>
      <c r="K382" s="262"/>
      <c r="L382" s="262"/>
      <c r="M382" s="263"/>
      <c r="N382" s="261">
        <f t="shared" si="139"/>
        <v>0</v>
      </c>
      <c r="O382" s="261">
        <f t="shared" si="139"/>
        <v>0</v>
      </c>
      <c r="P382" s="261">
        <f t="shared" si="139"/>
        <v>0</v>
      </c>
    </row>
    <row r="383" spans="1:16" s="134" customFormat="1" ht="11.25" customHeight="1" hidden="1">
      <c r="A383" s="141"/>
      <c r="B383" s="130"/>
      <c r="C383" s="132" t="s">
        <v>251</v>
      </c>
      <c r="D383" s="133" t="s">
        <v>252</v>
      </c>
      <c r="E383" s="261">
        <v>3180</v>
      </c>
      <c r="F383" s="261">
        <f t="shared" si="138"/>
        <v>3598</v>
      </c>
      <c r="G383" s="262">
        <f>SUM(I383)</f>
        <v>3598</v>
      </c>
      <c r="H383" s="262"/>
      <c r="I383" s="262">
        <v>3598</v>
      </c>
      <c r="J383" s="262"/>
      <c r="K383" s="262"/>
      <c r="L383" s="262"/>
      <c r="M383" s="263"/>
      <c r="N383" s="261">
        <f t="shared" si="139"/>
        <v>0</v>
      </c>
      <c r="O383" s="261">
        <f t="shared" si="139"/>
        <v>0</v>
      </c>
      <c r="P383" s="261">
        <f t="shared" si="139"/>
        <v>0</v>
      </c>
    </row>
    <row r="384" spans="1:16" s="134" customFormat="1" ht="11.25" customHeight="1" hidden="1">
      <c r="A384" s="141"/>
      <c r="B384" s="130"/>
      <c r="C384" s="132" t="s">
        <v>253</v>
      </c>
      <c r="D384" s="133" t="s">
        <v>254</v>
      </c>
      <c r="E384" s="261">
        <v>449</v>
      </c>
      <c r="F384" s="261">
        <f t="shared" si="138"/>
        <v>513</v>
      </c>
      <c r="G384" s="262">
        <f>SUM(I384)</f>
        <v>513</v>
      </c>
      <c r="H384" s="262"/>
      <c r="I384" s="262">
        <v>513</v>
      </c>
      <c r="J384" s="262"/>
      <c r="K384" s="262"/>
      <c r="L384" s="262"/>
      <c r="M384" s="263"/>
      <c r="N384" s="261">
        <f t="shared" si="139"/>
        <v>0</v>
      </c>
      <c r="O384" s="261">
        <f t="shared" si="139"/>
        <v>0</v>
      </c>
      <c r="P384" s="261">
        <f t="shared" si="139"/>
        <v>0</v>
      </c>
    </row>
    <row r="385" spans="1:16" s="134" customFormat="1" ht="11.25" customHeight="1" hidden="1">
      <c r="A385" s="123"/>
      <c r="B385" s="156"/>
      <c r="C385" s="132" t="s">
        <v>239</v>
      </c>
      <c r="D385" s="133" t="s">
        <v>240</v>
      </c>
      <c r="E385" s="261">
        <v>300</v>
      </c>
      <c r="F385" s="261">
        <f t="shared" si="138"/>
        <v>300</v>
      </c>
      <c r="G385" s="262">
        <v>300</v>
      </c>
      <c r="H385" s="262"/>
      <c r="I385" s="262"/>
      <c r="J385" s="262"/>
      <c r="K385" s="262"/>
      <c r="L385" s="262"/>
      <c r="M385" s="263"/>
      <c r="N385" s="261">
        <f t="shared" si="139"/>
        <v>0</v>
      </c>
      <c r="O385" s="261">
        <f t="shared" si="139"/>
        <v>0</v>
      </c>
      <c r="P385" s="261">
        <f t="shared" si="139"/>
        <v>0</v>
      </c>
    </row>
    <row r="386" spans="1:16" s="134" customFormat="1" ht="11.25" customHeight="1" hidden="1">
      <c r="A386" s="123"/>
      <c r="B386" s="124"/>
      <c r="C386" s="132" t="s">
        <v>241</v>
      </c>
      <c r="D386" s="133" t="s">
        <v>242</v>
      </c>
      <c r="E386" s="261">
        <v>6553</v>
      </c>
      <c r="F386" s="261">
        <f t="shared" si="138"/>
        <v>3683</v>
      </c>
      <c r="G386" s="262">
        <v>3683</v>
      </c>
      <c r="H386" s="262"/>
      <c r="I386" s="262"/>
      <c r="J386" s="262"/>
      <c r="K386" s="262"/>
      <c r="L386" s="262"/>
      <c r="M386" s="263"/>
      <c r="N386" s="261">
        <f t="shared" si="139"/>
        <v>0</v>
      </c>
      <c r="O386" s="261">
        <f t="shared" si="139"/>
        <v>0</v>
      </c>
      <c r="P386" s="261">
        <f t="shared" si="139"/>
        <v>0</v>
      </c>
    </row>
    <row r="387" spans="1:16" s="134" customFormat="1" ht="11.25" customHeight="1" hidden="1">
      <c r="A387" s="141"/>
      <c r="B387" s="124"/>
      <c r="C387" s="132" t="s">
        <v>268</v>
      </c>
      <c r="D387" s="133" t="s">
        <v>269</v>
      </c>
      <c r="E387" s="261">
        <v>100</v>
      </c>
      <c r="F387" s="261">
        <f t="shared" si="138"/>
        <v>25</v>
      </c>
      <c r="G387" s="262">
        <v>25</v>
      </c>
      <c r="H387" s="262"/>
      <c r="I387" s="262"/>
      <c r="J387" s="262"/>
      <c r="K387" s="262"/>
      <c r="L387" s="262"/>
      <c r="M387" s="263"/>
      <c r="N387" s="261">
        <f t="shared" si="139"/>
        <v>0</v>
      </c>
      <c r="O387" s="261">
        <f t="shared" si="139"/>
        <v>0</v>
      </c>
      <c r="P387" s="261">
        <f t="shared" si="139"/>
        <v>0</v>
      </c>
    </row>
    <row r="388" spans="1:16" s="134" customFormat="1" ht="22.5" customHeight="1" hidden="1">
      <c r="A388" s="139"/>
      <c r="B388" s="124"/>
      <c r="C388" s="132" t="s">
        <v>255</v>
      </c>
      <c r="D388" s="136" t="s">
        <v>256</v>
      </c>
      <c r="E388" s="261">
        <v>805</v>
      </c>
      <c r="F388" s="261">
        <f t="shared" si="138"/>
        <v>845</v>
      </c>
      <c r="G388" s="262">
        <v>845</v>
      </c>
      <c r="H388" s="262"/>
      <c r="I388" s="262"/>
      <c r="J388" s="262"/>
      <c r="K388" s="262"/>
      <c r="L388" s="262"/>
      <c r="M388" s="263"/>
      <c r="N388" s="261">
        <f t="shared" si="139"/>
        <v>0</v>
      </c>
      <c r="O388" s="261">
        <f t="shared" si="139"/>
        <v>0</v>
      </c>
      <c r="P388" s="261">
        <f t="shared" si="139"/>
        <v>0</v>
      </c>
    </row>
    <row r="389" spans="1:16" s="134" customFormat="1" ht="22.5" customHeight="1" hidden="1">
      <c r="A389" s="129"/>
      <c r="B389" s="130"/>
      <c r="C389" s="132" t="s">
        <v>352</v>
      </c>
      <c r="D389" s="136" t="s">
        <v>359</v>
      </c>
      <c r="E389" s="261">
        <v>0</v>
      </c>
      <c r="F389" s="261">
        <f t="shared" si="138"/>
        <v>220</v>
      </c>
      <c r="G389" s="262">
        <v>220</v>
      </c>
      <c r="H389" s="262"/>
      <c r="I389" s="262"/>
      <c r="J389" s="262"/>
      <c r="K389" s="262"/>
      <c r="L389" s="262"/>
      <c r="M389" s="263"/>
      <c r="N389" s="261">
        <f t="shared" si="139"/>
        <v>0</v>
      </c>
      <c r="O389" s="261">
        <f t="shared" si="139"/>
        <v>0</v>
      </c>
      <c r="P389" s="261">
        <f t="shared" si="139"/>
        <v>0</v>
      </c>
    </row>
    <row r="390" spans="1:16" s="134" customFormat="1" ht="22.5" customHeight="1" hidden="1">
      <c r="A390" s="129"/>
      <c r="B390" s="130"/>
      <c r="C390" s="132" t="s">
        <v>353</v>
      </c>
      <c r="D390" s="136" t="s">
        <v>361</v>
      </c>
      <c r="E390" s="261">
        <v>1000</v>
      </c>
      <c r="F390" s="261">
        <f t="shared" si="138"/>
        <v>300</v>
      </c>
      <c r="G390" s="262">
        <v>300</v>
      </c>
      <c r="H390" s="262"/>
      <c r="I390" s="262"/>
      <c r="J390" s="262"/>
      <c r="K390" s="262"/>
      <c r="L390" s="262"/>
      <c r="M390" s="263"/>
      <c r="N390" s="261">
        <f t="shared" si="139"/>
        <v>0</v>
      </c>
      <c r="O390" s="261">
        <f t="shared" si="139"/>
        <v>0</v>
      </c>
      <c r="P390" s="261">
        <f t="shared" si="139"/>
        <v>0</v>
      </c>
    </row>
    <row r="391" spans="1:16" s="134" customFormat="1" ht="22.5" customHeight="1" hidden="1">
      <c r="A391" s="129"/>
      <c r="B391" s="130"/>
      <c r="C391" s="132" t="s">
        <v>354</v>
      </c>
      <c r="D391" s="136" t="s">
        <v>360</v>
      </c>
      <c r="E391" s="261">
        <v>3000</v>
      </c>
      <c r="F391" s="261">
        <f t="shared" si="138"/>
        <v>1600</v>
      </c>
      <c r="G391" s="262">
        <v>1600</v>
      </c>
      <c r="H391" s="262"/>
      <c r="I391" s="262"/>
      <c r="J391" s="262"/>
      <c r="K391" s="262"/>
      <c r="L391" s="262"/>
      <c r="M391" s="263"/>
      <c r="N391" s="261">
        <f t="shared" si="139"/>
        <v>0</v>
      </c>
      <c r="O391" s="261">
        <f t="shared" si="139"/>
        <v>0</v>
      </c>
      <c r="P391" s="261">
        <f t="shared" si="139"/>
        <v>0</v>
      </c>
    </row>
    <row r="392" spans="1:16" s="126" customFormat="1" ht="60" customHeight="1" hidden="1">
      <c r="A392" s="167"/>
      <c r="B392" s="80" t="s">
        <v>205</v>
      </c>
      <c r="C392" s="112"/>
      <c r="D392" s="113" t="s">
        <v>347</v>
      </c>
      <c r="E392" s="291">
        <f aca="true" t="shared" si="140" ref="E392:P392">SUM(E393)</f>
        <v>6000</v>
      </c>
      <c r="F392" s="291">
        <f t="shared" si="140"/>
        <v>7000</v>
      </c>
      <c r="G392" s="273">
        <f t="shared" si="140"/>
        <v>7000</v>
      </c>
      <c r="H392" s="273">
        <f t="shared" si="140"/>
        <v>0</v>
      </c>
      <c r="I392" s="273">
        <f t="shared" si="140"/>
        <v>0</v>
      </c>
      <c r="J392" s="273">
        <f t="shared" si="140"/>
        <v>0</v>
      </c>
      <c r="K392" s="273">
        <f t="shared" si="140"/>
        <v>0</v>
      </c>
      <c r="L392" s="273">
        <f t="shared" si="140"/>
        <v>0</v>
      </c>
      <c r="M392" s="274">
        <f t="shared" si="140"/>
        <v>0</v>
      </c>
      <c r="N392" s="291">
        <f t="shared" si="140"/>
        <v>0</v>
      </c>
      <c r="O392" s="291">
        <f t="shared" si="140"/>
        <v>0</v>
      </c>
      <c r="P392" s="291">
        <f t="shared" si="140"/>
        <v>0</v>
      </c>
    </row>
    <row r="393" spans="1:16" s="134" customFormat="1" ht="11.25" customHeight="1" hidden="1">
      <c r="A393" s="123"/>
      <c r="B393" s="142"/>
      <c r="C393" s="132" t="s">
        <v>313</v>
      </c>
      <c r="D393" s="133" t="s">
        <v>73</v>
      </c>
      <c r="E393" s="261">
        <v>6000</v>
      </c>
      <c r="F393" s="261">
        <f>SUM(G393+M393)</f>
        <v>7000</v>
      </c>
      <c r="G393" s="262">
        <v>7000</v>
      </c>
      <c r="H393" s="262"/>
      <c r="I393" s="262"/>
      <c r="J393" s="262"/>
      <c r="K393" s="262"/>
      <c r="L393" s="262"/>
      <c r="M393" s="263"/>
      <c r="N393" s="261">
        <f>SUM(O393+U393)</f>
        <v>0</v>
      </c>
      <c r="O393" s="261">
        <f>SUM(P393+V393)</f>
        <v>0</v>
      </c>
      <c r="P393" s="261">
        <f>SUM(Q393+W393)</f>
        <v>0</v>
      </c>
    </row>
    <row r="394" spans="1:16" s="134" customFormat="1" ht="22.5" hidden="1">
      <c r="A394" s="123"/>
      <c r="B394" s="338" t="s">
        <v>207</v>
      </c>
      <c r="C394" s="338"/>
      <c r="D394" s="343" t="s">
        <v>208</v>
      </c>
      <c r="E394" s="340">
        <f>SUM(E396)</f>
        <v>48941</v>
      </c>
      <c r="F394" s="340">
        <f>SUM(F395)</f>
        <v>0</v>
      </c>
      <c r="G394" s="341">
        <f aca="true" t="shared" si="141" ref="G394:M394">SUM(G396)</f>
        <v>45000</v>
      </c>
      <c r="H394" s="341">
        <f t="shared" si="141"/>
        <v>0</v>
      </c>
      <c r="I394" s="341">
        <f t="shared" si="141"/>
        <v>0</v>
      </c>
      <c r="J394" s="341">
        <f t="shared" si="141"/>
        <v>0</v>
      </c>
      <c r="K394" s="341">
        <f t="shared" si="141"/>
        <v>0</v>
      </c>
      <c r="L394" s="341">
        <f t="shared" si="141"/>
        <v>0</v>
      </c>
      <c r="M394" s="342">
        <f t="shared" si="141"/>
        <v>0</v>
      </c>
      <c r="N394" s="340">
        <f>SUM(N395)</f>
        <v>1309.5</v>
      </c>
      <c r="O394" s="340">
        <f>SUM(O395)</f>
        <v>0</v>
      </c>
      <c r="P394" s="340">
        <f>SUM(P395)</f>
        <v>1309.5</v>
      </c>
    </row>
    <row r="395" spans="1:16" s="134" customFormat="1" ht="34.5" hidden="1" thickBot="1">
      <c r="A395" s="141"/>
      <c r="B395" s="128"/>
      <c r="C395" s="40" t="s">
        <v>418</v>
      </c>
      <c r="D395" s="41" t="s">
        <v>444</v>
      </c>
      <c r="E395" s="261">
        <v>2956.3</v>
      </c>
      <c r="F395" s="261">
        <f>SUM(G395+M395)</f>
        <v>0</v>
      </c>
      <c r="G395" s="262">
        <v>0</v>
      </c>
      <c r="H395" s="262"/>
      <c r="I395" s="262"/>
      <c r="J395" s="262"/>
      <c r="K395" s="262"/>
      <c r="L395" s="262"/>
      <c r="M395" s="263"/>
      <c r="N395" s="261">
        <v>1309.5</v>
      </c>
      <c r="O395" s="261"/>
      <c r="P395" s="261">
        <f>SUM(F395+N395)</f>
        <v>1309.5</v>
      </c>
    </row>
    <row r="396" spans="1:16" s="134" customFormat="1" ht="12" customHeight="1" hidden="1" thickBot="1">
      <c r="A396" s="141"/>
      <c r="B396" s="130"/>
      <c r="C396" s="158" t="s">
        <v>313</v>
      </c>
      <c r="D396" s="162" t="s">
        <v>73</v>
      </c>
      <c r="E396" s="283">
        <v>48941</v>
      </c>
      <c r="F396" s="283">
        <f>SUM(G396+M396)</f>
        <v>45000</v>
      </c>
      <c r="G396" s="301">
        <v>45000</v>
      </c>
      <c r="H396" s="301"/>
      <c r="I396" s="301"/>
      <c r="J396" s="301"/>
      <c r="K396" s="301"/>
      <c r="L396" s="301"/>
      <c r="M396" s="302"/>
      <c r="N396" s="283">
        <f>SUM(O396+U396)</f>
        <v>0</v>
      </c>
      <c r="O396" s="283">
        <f>SUM(P396+V396)</f>
        <v>0</v>
      </c>
      <c r="P396" s="283">
        <f>SUM(Q396+W396)</f>
        <v>0</v>
      </c>
    </row>
    <row r="397" spans="1:16" s="144" customFormat="1" ht="13.5" thickBot="1">
      <c r="A397" s="375" t="s">
        <v>372</v>
      </c>
      <c r="B397" s="366"/>
      <c r="C397" s="366"/>
      <c r="D397" s="367"/>
      <c r="E397" s="292">
        <f>SUM(E8+E338)</f>
        <v>8077050.57</v>
      </c>
      <c r="F397" s="292">
        <f>SUM(F8)</f>
        <v>1502629.28</v>
      </c>
      <c r="G397" s="293">
        <f aca="true" t="shared" si="142" ref="G397:M397">SUM(G8+G338)</f>
        <v>6783980</v>
      </c>
      <c r="H397" s="293" t="e">
        <f t="shared" si="142"/>
        <v>#REF!</v>
      </c>
      <c r="I397" s="293" t="e">
        <f t="shared" si="142"/>
        <v>#REF!</v>
      </c>
      <c r="J397" s="293" t="e">
        <f t="shared" si="142"/>
        <v>#REF!</v>
      </c>
      <c r="K397" s="293" t="e">
        <f t="shared" si="142"/>
        <v>#REF!</v>
      </c>
      <c r="L397" s="293" t="e">
        <f t="shared" si="142"/>
        <v>#REF!</v>
      </c>
      <c r="M397" s="294" t="e">
        <f t="shared" si="142"/>
        <v>#REF!</v>
      </c>
      <c r="N397" s="292">
        <f>SUM(N8)</f>
        <v>284685</v>
      </c>
      <c r="O397" s="292">
        <f>SUM(O8)</f>
        <v>1202185</v>
      </c>
      <c r="P397" s="292">
        <f>SUM(P8)</f>
        <v>585129.28</v>
      </c>
    </row>
  </sheetData>
  <mergeCells count="15">
    <mergeCell ref="C4:C6"/>
    <mergeCell ref="E4:E6"/>
    <mergeCell ref="N4:N6"/>
    <mergeCell ref="O4:O6"/>
    <mergeCell ref="P4:P6"/>
    <mergeCell ref="A397:D397"/>
    <mergeCell ref="A1:P1"/>
    <mergeCell ref="F4:F6"/>
    <mergeCell ref="A4:A6"/>
    <mergeCell ref="D4:D6"/>
    <mergeCell ref="B4:B6"/>
    <mergeCell ref="G4:M4"/>
    <mergeCell ref="H5:L5"/>
    <mergeCell ref="G5:G6"/>
    <mergeCell ref="M5:M6"/>
  </mergeCells>
  <printOptions horizontalCentered="1"/>
  <pageMargins left="0.5905511811023623" right="0.1968503937007874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XVIII/97/2008 z dnia 10.03.2008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C4">
      <selection activeCell="K11" sqref="K11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bestFit="1" customWidth="1"/>
    <col min="8" max="8" width="8.875" style="1" customWidth="1"/>
    <col min="9" max="9" width="9.125" style="1" customWidth="1"/>
    <col min="10" max="10" width="9.00390625" style="1" customWidth="1"/>
    <col min="11" max="11" width="11.625" style="1" customWidth="1"/>
    <col min="12" max="12" width="9.875" style="1" customWidth="1"/>
    <col min="13" max="13" width="8.375" style="1" customWidth="1"/>
    <col min="14" max="14" width="22.125" style="1" customWidth="1"/>
    <col min="15" max="16384" width="9.125" style="1" customWidth="1"/>
  </cols>
  <sheetData>
    <row r="1" spans="1:14" ht="18">
      <c r="A1" s="356" t="s">
        <v>453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 t="s">
        <v>16</v>
      </c>
    </row>
    <row r="3" spans="1:14" s="318" customFormat="1" ht="19.5" customHeight="1">
      <c r="A3" s="357" t="s">
        <v>22</v>
      </c>
      <c r="B3" s="357" t="s">
        <v>1</v>
      </c>
      <c r="C3" s="357" t="s">
        <v>15</v>
      </c>
      <c r="D3" s="359" t="s">
        <v>70</v>
      </c>
      <c r="E3" s="358" t="s">
        <v>63</v>
      </c>
      <c r="F3" s="358" t="s">
        <v>66</v>
      </c>
      <c r="G3" s="358" t="s">
        <v>29</v>
      </c>
      <c r="H3" s="358"/>
      <c r="I3" s="358"/>
      <c r="J3" s="358"/>
      <c r="K3" s="358"/>
      <c r="L3" s="358"/>
      <c r="M3" s="358"/>
      <c r="N3" s="358" t="s">
        <v>69</v>
      </c>
    </row>
    <row r="4" spans="1:14" s="318" customFormat="1" ht="19.5" customHeight="1">
      <c r="A4" s="357"/>
      <c r="B4" s="357"/>
      <c r="C4" s="357"/>
      <c r="D4" s="360"/>
      <c r="E4" s="358"/>
      <c r="F4" s="358"/>
      <c r="G4" s="358" t="s">
        <v>452</v>
      </c>
      <c r="H4" s="358" t="s">
        <v>8</v>
      </c>
      <c r="I4" s="358"/>
      <c r="J4" s="358"/>
      <c r="K4" s="358"/>
      <c r="L4" s="358" t="s">
        <v>21</v>
      </c>
      <c r="M4" s="358" t="s">
        <v>387</v>
      </c>
      <c r="N4" s="358"/>
    </row>
    <row r="5" spans="1:14" s="318" customFormat="1" ht="29.25" customHeight="1">
      <c r="A5" s="357"/>
      <c r="B5" s="357"/>
      <c r="C5" s="357"/>
      <c r="D5" s="360"/>
      <c r="E5" s="358"/>
      <c r="F5" s="358"/>
      <c r="G5" s="358"/>
      <c r="H5" s="358" t="s">
        <v>67</v>
      </c>
      <c r="I5" s="358" t="s">
        <v>61</v>
      </c>
      <c r="J5" s="358" t="s">
        <v>23</v>
      </c>
      <c r="K5" s="358" t="s">
        <v>62</v>
      </c>
      <c r="L5" s="358"/>
      <c r="M5" s="358"/>
      <c r="N5" s="358"/>
    </row>
    <row r="6" spans="1:14" s="318" customFormat="1" ht="19.5" customHeight="1">
      <c r="A6" s="357"/>
      <c r="B6" s="357"/>
      <c r="C6" s="357"/>
      <c r="D6" s="360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4" s="318" customFormat="1" ht="19.5" customHeight="1">
      <c r="A7" s="357"/>
      <c r="B7" s="357"/>
      <c r="C7" s="357"/>
      <c r="D7" s="351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s="316" customFormat="1" ht="101.25">
      <c r="A9" s="311" t="s">
        <v>5</v>
      </c>
      <c r="B9" s="312" t="s">
        <v>75</v>
      </c>
      <c r="C9" s="312" t="s">
        <v>409</v>
      </c>
      <c r="D9" s="313" t="s">
        <v>377</v>
      </c>
      <c r="E9" s="197" t="s">
        <v>471</v>
      </c>
      <c r="F9" s="268">
        <v>300000</v>
      </c>
      <c r="G9" s="268">
        <v>12000</v>
      </c>
      <c r="H9" s="268">
        <v>12000</v>
      </c>
      <c r="I9" s="314">
        <v>0</v>
      </c>
      <c r="J9" s="315" t="s">
        <v>451</v>
      </c>
      <c r="K9" s="268"/>
      <c r="L9" s="268">
        <v>288000</v>
      </c>
      <c r="M9" s="314">
        <v>0</v>
      </c>
      <c r="N9" s="197" t="s">
        <v>454</v>
      </c>
    </row>
    <row r="10" spans="1:14" s="316" customFormat="1" ht="78.75">
      <c r="A10" s="311" t="s">
        <v>6</v>
      </c>
      <c r="B10" s="312" t="s">
        <v>75</v>
      </c>
      <c r="C10" s="312" t="s">
        <v>409</v>
      </c>
      <c r="D10" s="313" t="s">
        <v>377</v>
      </c>
      <c r="E10" s="197" t="s">
        <v>472</v>
      </c>
      <c r="F10" s="268">
        <v>150000</v>
      </c>
      <c r="G10" s="268">
        <v>50000</v>
      </c>
      <c r="H10" s="268">
        <v>12500</v>
      </c>
      <c r="I10" s="314">
        <v>0</v>
      </c>
      <c r="J10" s="315" t="s">
        <v>451</v>
      </c>
      <c r="K10" s="268">
        <v>37500</v>
      </c>
      <c r="L10" s="268">
        <v>100000</v>
      </c>
      <c r="M10" s="314">
        <v>0</v>
      </c>
      <c r="N10" s="197" t="s">
        <v>455</v>
      </c>
    </row>
    <row r="11" spans="1:14" s="316" customFormat="1" ht="78.75">
      <c r="A11" s="311" t="s">
        <v>7</v>
      </c>
      <c r="B11" s="312" t="s">
        <v>75</v>
      </c>
      <c r="C11" s="312" t="s">
        <v>409</v>
      </c>
      <c r="D11" s="313" t="s">
        <v>377</v>
      </c>
      <c r="E11" s="197" t="s">
        <v>456</v>
      </c>
      <c r="F11" s="268">
        <v>2150306</v>
      </c>
      <c r="G11" s="268">
        <v>55632</v>
      </c>
      <c r="H11" s="268">
        <v>45632</v>
      </c>
      <c r="I11" s="314"/>
      <c r="J11" s="315" t="s">
        <v>482</v>
      </c>
      <c r="K11" s="268"/>
      <c r="L11" s="268">
        <v>2078617</v>
      </c>
      <c r="M11" s="314">
        <v>0</v>
      </c>
      <c r="N11" s="197" t="s">
        <v>484</v>
      </c>
    </row>
    <row r="12" spans="1:14" s="316" customFormat="1" ht="67.5">
      <c r="A12" s="311" t="s">
        <v>0</v>
      </c>
      <c r="B12" s="312" t="s">
        <v>183</v>
      </c>
      <c r="C12" s="312" t="s">
        <v>305</v>
      </c>
      <c r="D12" s="313" t="s">
        <v>457</v>
      </c>
      <c r="E12" s="197" t="s">
        <v>458</v>
      </c>
      <c r="F12" s="268">
        <v>2039840</v>
      </c>
      <c r="G12" s="268">
        <v>887840</v>
      </c>
      <c r="H12" s="268">
        <v>287840</v>
      </c>
      <c r="I12" s="314"/>
      <c r="J12" s="315" t="s">
        <v>68</v>
      </c>
      <c r="K12" s="268">
        <v>600000</v>
      </c>
      <c r="L12" s="268">
        <v>1152000</v>
      </c>
      <c r="M12" s="314">
        <v>0</v>
      </c>
      <c r="N12" s="197" t="s">
        <v>459</v>
      </c>
    </row>
    <row r="13" spans="1:14" s="316" customFormat="1" ht="90">
      <c r="A13" s="311" t="s">
        <v>9</v>
      </c>
      <c r="B13" s="312" t="s">
        <v>324</v>
      </c>
      <c r="C13" s="312" t="s">
        <v>329</v>
      </c>
      <c r="D13" s="313" t="s">
        <v>448</v>
      </c>
      <c r="E13" s="197" t="s">
        <v>460</v>
      </c>
      <c r="F13" s="268">
        <v>498000</v>
      </c>
      <c r="G13" s="268">
        <v>100000</v>
      </c>
      <c r="H13" s="268">
        <v>100000</v>
      </c>
      <c r="I13" s="314"/>
      <c r="J13" s="315" t="s">
        <v>68</v>
      </c>
      <c r="K13" s="268"/>
      <c r="L13" s="268">
        <v>125000</v>
      </c>
      <c r="M13" s="268">
        <v>148000</v>
      </c>
      <c r="N13" s="197" t="s">
        <v>461</v>
      </c>
    </row>
    <row r="14" spans="1:14" s="316" customFormat="1" ht="11.25" hidden="1">
      <c r="A14" s="311"/>
      <c r="B14" s="312"/>
      <c r="C14" s="312"/>
      <c r="D14" s="317"/>
      <c r="E14" s="197"/>
      <c r="F14" s="314"/>
      <c r="G14" s="314"/>
      <c r="H14" s="314"/>
      <c r="I14" s="314"/>
      <c r="J14" s="315"/>
      <c r="K14" s="268"/>
      <c r="L14" s="314"/>
      <c r="M14" s="314"/>
      <c r="N14" s="197"/>
    </row>
    <row r="15" spans="1:14" s="238" customFormat="1" ht="22.5" customHeight="1">
      <c r="A15" s="353" t="s">
        <v>64</v>
      </c>
      <c r="B15" s="354"/>
      <c r="C15" s="354"/>
      <c r="D15" s="354"/>
      <c r="E15" s="355"/>
      <c r="F15" s="319">
        <f>SUM(F9:F13)</f>
        <v>5138146</v>
      </c>
      <c r="G15" s="319">
        <f>SUM(G9:G13)</f>
        <v>1105472</v>
      </c>
      <c r="H15" s="319">
        <f>SUM(H9:H13)</f>
        <v>457972</v>
      </c>
      <c r="I15" s="319">
        <f>SUM(I9:I13)</f>
        <v>0</v>
      </c>
      <c r="J15" s="319">
        <v>10000</v>
      </c>
      <c r="K15" s="319">
        <f>SUM(K9:K13)</f>
        <v>637500</v>
      </c>
      <c r="L15" s="319">
        <f>SUM(L9:L13)</f>
        <v>3743617</v>
      </c>
      <c r="M15" s="319">
        <f>SUM(M9:M13)</f>
        <v>148000</v>
      </c>
      <c r="N15" s="237" t="s">
        <v>17</v>
      </c>
    </row>
    <row r="17" ht="12.75">
      <c r="A17" s="1" t="s">
        <v>27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5" t="s">
        <v>71</v>
      </c>
    </row>
  </sheetData>
  <mergeCells count="18">
    <mergeCell ref="D3:D7"/>
    <mergeCell ref="M4:M7"/>
    <mergeCell ref="L4:L7"/>
    <mergeCell ref="H4:K4"/>
    <mergeCell ref="H5:H7"/>
    <mergeCell ref="I5:I7"/>
    <mergeCell ref="J5:J7"/>
    <mergeCell ref="K5:K7"/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XVIII/97/2008 z dnia 10.03.2008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C1">
      <selection activeCell="L36" sqref="L36"/>
    </sheetView>
  </sheetViews>
  <sheetFormatPr defaultColWidth="9.00390625" defaultRowHeight="12.75"/>
  <cols>
    <col min="1" max="1" width="3.625" style="4" bestFit="1" customWidth="1"/>
    <col min="2" max="2" width="19.875" style="4" customWidth="1"/>
    <col min="3" max="3" width="11.25390625" style="4" customWidth="1"/>
    <col min="4" max="4" width="10.125" style="4" customWidth="1"/>
    <col min="5" max="5" width="10.875" style="4" customWidth="1"/>
    <col min="6" max="6" width="8.875" style="4" customWidth="1"/>
    <col min="7" max="7" width="7.75390625" style="4" customWidth="1"/>
    <col min="8" max="8" width="8.125" style="4" customWidth="1"/>
    <col min="9" max="9" width="7.625" style="4" customWidth="1"/>
    <col min="10" max="10" width="6.625" style="4" customWidth="1"/>
    <col min="11" max="11" width="6.75390625" style="4" customWidth="1"/>
    <col min="12" max="12" width="8.125" style="4" customWidth="1"/>
    <col min="13" max="13" width="10.25390625" style="4" customWidth="1"/>
    <col min="14" max="14" width="9.625" style="4" customWidth="1"/>
    <col min="15" max="15" width="7.375" style="4" customWidth="1"/>
    <col min="16" max="16" width="6.75390625" style="4" customWidth="1"/>
    <col min="17" max="17" width="8.25390625" style="4" customWidth="1"/>
    <col min="18" max="16384" width="10.25390625" style="4" customWidth="1"/>
  </cols>
  <sheetData>
    <row r="1" spans="1:17" ht="11.25">
      <c r="A1" s="400" t="s">
        <v>463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</row>
    <row r="2" ht="15.75" customHeight="1"/>
    <row r="3" spans="1:17" ht="11.25">
      <c r="A3" s="393" t="s">
        <v>72</v>
      </c>
      <c r="B3" s="393" t="s">
        <v>30</v>
      </c>
      <c r="C3" s="399" t="s">
        <v>31</v>
      </c>
      <c r="D3" s="399" t="s">
        <v>462</v>
      </c>
      <c r="E3" s="399" t="s">
        <v>378</v>
      </c>
      <c r="F3" s="396" t="s">
        <v>4</v>
      </c>
      <c r="G3" s="396"/>
      <c r="H3" s="396" t="s">
        <v>29</v>
      </c>
      <c r="I3" s="396"/>
      <c r="J3" s="396"/>
      <c r="K3" s="396"/>
      <c r="L3" s="396"/>
      <c r="M3" s="396"/>
      <c r="N3" s="396"/>
      <c r="O3" s="396"/>
      <c r="P3" s="396"/>
      <c r="Q3" s="396"/>
    </row>
    <row r="4" spans="1:17" ht="11.25">
      <c r="A4" s="393"/>
      <c r="B4" s="393"/>
      <c r="C4" s="399"/>
      <c r="D4" s="399"/>
      <c r="E4" s="399"/>
      <c r="F4" s="395" t="s">
        <v>379</v>
      </c>
      <c r="G4" s="395" t="s">
        <v>32</v>
      </c>
      <c r="H4" s="396" t="s">
        <v>20</v>
      </c>
      <c r="I4" s="396"/>
      <c r="J4" s="396"/>
      <c r="K4" s="396"/>
      <c r="L4" s="396"/>
      <c r="M4" s="396"/>
      <c r="N4" s="396"/>
      <c r="O4" s="396"/>
      <c r="P4" s="396"/>
      <c r="Q4" s="396"/>
    </row>
    <row r="5" spans="1:17" ht="11.25">
      <c r="A5" s="393"/>
      <c r="B5" s="393"/>
      <c r="C5" s="399"/>
      <c r="D5" s="399"/>
      <c r="E5" s="399"/>
      <c r="F5" s="395"/>
      <c r="G5" s="395"/>
      <c r="H5" s="395" t="s">
        <v>33</v>
      </c>
      <c r="I5" s="396" t="s">
        <v>34</v>
      </c>
      <c r="J5" s="396"/>
      <c r="K5" s="396"/>
      <c r="L5" s="396"/>
      <c r="M5" s="396"/>
      <c r="N5" s="396"/>
      <c r="O5" s="396"/>
      <c r="P5" s="396"/>
      <c r="Q5" s="396"/>
    </row>
    <row r="6" spans="1:17" ht="14.25" customHeight="1">
      <c r="A6" s="393"/>
      <c r="B6" s="393"/>
      <c r="C6" s="399"/>
      <c r="D6" s="399"/>
      <c r="E6" s="399"/>
      <c r="F6" s="395"/>
      <c r="G6" s="395"/>
      <c r="H6" s="395"/>
      <c r="I6" s="396" t="s">
        <v>35</v>
      </c>
      <c r="J6" s="396"/>
      <c r="K6" s="396"/>
      <c r="L6" s="396"/>
      <c r="M6" s="396" t="s">
        <v>32</v>
      </c>
      <c r="N6" s="396"/>
      <c r="O6" s="396"/>
      <c r="P6" s="396"/>
      <c r="Q6" s="396"/>
    </row>
    <row r="7" spans="1:17" ht="11.25">
      <c r="A7" s="393"/>
      <c r="B7" s="393"/>
      <c r="C7" s="399"/>
      <c r="D7" s="399"/>
      <c r="E7" s="399"/>
      <c r="F7" s="395"/>
      <c r="G7" s="395"/>
      <c r="H7" s="395"/>
      <c r="I7" s="395" t="s">
        <v>36</v>
      </c>
      <c r="J7" s="396" t="s">
        <v>37</v>
      </c>
      <c r="K7" s="396"/>
      <c r="L7" s="396"/>
      <c r="M7" s="395" t="s">
        <v>38</v>
      </c>
      <c r="N7" s="395" t="s">
        <v>37</v>
      </c>
      <c r="O7" s="395"/>
      <c r="P7" s="395"/>
      <c r="Q7" s="395"/>
    </row>
    <row r="8" spans="1:17" ht="48" customHeight="1">
      <c r="A8" s="393"/>
      <c r="B8" s="393"/>
      <c r="C8" s="399"/>
      <c r="D8" s="399"/>
      <c r="E8" s="399"/>
      <c r="F8" s="395"/>
      <c r="G8" s="395"/>
      <c r="H8" s="395"/>
      <c r="I8" s="395"/>
      <c r="J8" s="198" t="s">
        <v>381</v>
      </c>
      <c r="K8" s="198" t="s">
        <v>39</v>
      </c>
      <c r="L8" s="198" t="s">
        <v>40</v>
      </c>
      <c r="M8" s="395"/>
      <c r="N8" s="198" t="s">
        <v>41</v>
      </c>
      <c r="O8" s="198" t="s">
        <v>381</v>
      </c>
      <c r="P8" s="198" t="s">
        <v>39</v>
      </c>
      <c r="Q8" s="198" t="s">
        <v>42</v>
      </c>
    </row>
    <row r="9" spans="1:17" ht="11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s="203" customFormat="1" ht="22.5">
      <c r="A10" s="200">
        <v>1</v>
      </c>
      <c r="B10" s="201" t="s">
        <v>43</v>
      </c>
      <c r="C10" s="397" t="s">
        <v>17</v>
      </c>
      <c r="D10" s="398"/>
      <c r="E10" s="202">
        <f aca="true" t="shared" si="0" ref="E10:Q10">SUM(E15+E24+E33+E42)</f>
        <v>4536249</v>
      </c>
      <c r="F10" s="202">
        <f t="shared" si="0"/>
        <v>1353999</v>
      </c>
      <c r="G10" s="202">
        <f t="shared" si="0"/>
        <v>3182250</v>
      </c>
      <c r="H10" s="202">
        <f t="shared" si="0"/>
        <v>4536249</v>
      </c>
      <c r="I10" s="202">
        <f t="shared" si="0"/>
        <v>1353999</v>
      </c>
      <c r="J10" s="202">
        <f t="shared" si="0"/>
        <v>0</v>
      </c>
      <c r="K10" s="202">
        <f t="shared" si="0"/>
        <v>0</v>
      </c>
      <c r="L10" s="202">
        <f t="shared" si="0"/>
        <v>1353999</v>
      </c>
      <c r="M10" s="202">
        <f t="shared" si="0"/>
        <v>3182250</v>
      </c>
      <c r="N10" s="202">
        <f t="shared" si="0"/>
        <v>0</v>
      </c>
      <c r="O10" s="202">
        <f t="shared" si="0"/>
        <v>0</v>
      </c>
      <c r="P10" s="202">
        <f t="shared" si="0"/>
        <v>0</v>
      </c>
      <c r="Q10" s="202">
        <f t="shared" si="0"/>
        <v>3182250</v>
      </c>
    </row>
    <row r="11" spans="1:17" ht="12.75">
      <c r="A11" s="394" t="s">
        <v>44</v>
      </c>
      <c r="B11" s="205" t="s">
        <v>45</v>
      </c>
      <c r="C11" s="404" t="s">
        <v>389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6"/>
    </row>
    <row r="12" spans="1:17" ht="12.75">
      <c r="A12" s="394"/>
      <c r="B12" s="205" t="s">
        <v>46</v>
      </c>
      <c r="C12" s="407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9"/>
    </row>
    <row r="13" spans="1:17" ht="12.75">
      <c r="A13" s="394"/>
      <c r="B13" s="205" t="s">
        <v>47</v>
      </c>
      <c r="C13" s="407" t="s">
        <v>464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9"/>
    </row>
    <row r="14" spans="1:17" ht="25.5" customHeight="1">
      <c r="A14" s="394"/>
      <c r="B14" s="205" t="s">
        <v>48</v>
      </c>
      <c r="C14" s="410" t="s">
        <v>473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2"/>
    </row>
    <row r="15" spans="1:17" ht="11.25">
      <c r="A15" s="394"/>
      <c r="B15" s="207" t="s">
        <v>49</v>
      </c>
      <c r="C15" s="208"/>
      <c r="D15" s="413" t="s">
        <v>75</v>
      </c>
      <c r="E15" s="209">
        <f aca="true" t="shared" si="1" ref="E15:Q15">SUM(E16:E19)</f>
        <v>300000</v>
      </c>
      <c r="F15" s="209">
        <f t="shared" si="1"/>
        <v>75000</v>
      </c>
      <c r="G15" s="209">
        <f t="shared" si="1"/>
        <v>225000</v>
      </c>
      <c r="H15" s="209">
        <f t="shared" si="1"/>
        <v>300000</v>
      </c>
      <c r="I15" s="209">
        <f t="shared" si="1"/>
        <v>75000</v>
      </c>
      <c r="J15" s="209">
        <f t="shared" si="1"/>
        <v>0</v>
      </c>
      <c r="K15" s="209">
        <f t="shared" si="1"/>
        <v>0</v>
      </c>
      <c r="L15" s="209">
        <f t="shared" si="1"/>
        <v>75000</v>
      </c>
      <c r="M15" s="209">
        <f t="shared" si="1"/>
        <v>225000</v>
      </c>
      <c r="N15" s="209">
        <f t="shared" si="1"/>
        <v>0</v>
      </c>
      <c r="O15" s="209">
        <f t="shared" si="1"/>
        <v>0</v>
      </c>
      <c r="P15" s="209">
        <f t="shared" si="1"/>
        <v>0</v>
      </c>
      <c r="Q15" s="209">
        <f t="shared" si="1"/>
        <v>225000</v>
      </c>
    </row>
    <row r="16" spans="1:17" ht="12.75" customHeight="1">
      <c r="A16" s="394"/>
      <c r="B16" s="205" t="s">
        <v>465</v>
      </c>
      <c r="C16" s="401"/>
      <c r="D16" s="414"/>
      <c r="E16" s="210">
        <f>SUM(F16:G16)</f>
        <v>12000</v>
      </c>
      <c r="F16" s="210">
        <f>SUM(I16)</f>
        <v>12000</v>
      </c>
      <c r="G16" s="210">
        <f>SUM(M16)</f>
        <v>0</v>
      </c>
      <c r="H16" s="214">
        <f>SUM(M16+I16)</f>
        <v>12000</v>
      </c>
      <c r="I16" s="214">
        <f>SUM(J16:L16)</f>
        <v>12000</v>
      </c>
      <c r="J16" s="215"/>
      <c r="K16" s="214"/>
      <c r="L16" s="215">
        <v>12000</v>
      </c>
      <c r="M16" s="214">
        <f>SUM(N16:Q16)</f>
        <v>0</v>
      </c>
      <c r="N16" s="215"/>
      <c r="O16" s="217"/>
      <c r="P16" s="217"/>
      <c r="Q16" s="217"/>
    </row>
    <row r="17" spans="1:17" ht="12.75" customHeight="1">
      <c r="A17" s="394"/>
      <c r="B17" s="205" t="s">
        <v>21</v>
      </c>
      <c r="C17" s="402"/>
      <c r="D17" s="213" t="s">
        <v>409</v>
      </c>
      <c r="E17" s="210">
        <f>SUM(F17:G17)</f>
        <v>288000</v>
      </c>
      <c r="F17" s="210">
        <f>SUM(I17)</f>
        <v>63000</v>
      </c>
      <c r="G17" s="210">
        <f>SUM(M17)</f>
        <v>225000</v>
      </c>
      <c r="H17" s="214">
        <f>SUM(M17+I17)</f>
        <v>288000</v>
      </c>
      <c r="I17" s="214">
        <f>SUM(J17:L17)</f>
        <v>63000</v>
      </c>
      <c r="J17" s="214"/>
      <c r="K17" s="214"/>
      <c r="L17" s="214">
        <v>63000</v>
      </c>
      <c r="M17" s="214">
        <f>SUM(N17:Q17)</f>
        <v>225000</v>
      </c>
      <c r="N17" s="214"/>
      <c r="O17" s="214"/>
      <c r="P17" s="214"/>
      <c r="Q17" s="215">
        <v>225000</v>
      </c>
    </row>
    <row r="18" spans="1:17" ht="12.75" customHeight="1">
      <c r="A18" s="394"/>
      <c r="B18" s="205" t="s">
        <v>387</v>
      </c>
      <c r="C18" s="402"/>
      <c r="D18" s="216" t="s">
        <v>228</v>
      </c>
      <c r="E18" s="210"/>
      <c r="F18" s="210"/>
      <c r="G18" s="210"/>
      <c r="H18" s="214"/>
      <c r="I18" s="214"/>
      <c r="J18" s="215"/>
      <c r="K18" s="214"/>
      <c r="L18" s="215"/>
      <c r="M18" s="214"/>
      <c r="N18" s="215"/>
      <c r="O18" s="217"/>
      <c r="P18" s="217"/>
      <c r="Q18" s="217"/>
    </row>
    <row r="19" spans="1:17" ht="12.75" customHeight="1">
      <c r="A19" s="394"/>
      <c r="B19" s="205" t="s">
        <v>466</v>
      </c>
      <c r="C19" s="403"/>
      <c r="D19" s="218" t="s">
        <v>229</v>
      </c>
      <c r="E19" s="219"/>
      <c r="F19" s="219"/>
      <c r="G19" s="219"/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7" ht="12.75">
      <c r="A20" s="394" t="s">
        <v>50</v>
      </c>
      <c r="B20" s="205" t="s">
        <v>45</v>
      </c>
      <c r="C20" s="404" t="s">
        <v>389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6"/>
    </row>
    <row r="21" spans="1:17" ht="12.75">
      <c r="A21" s="394"/>
      <c r="B21" s="205" t="s">
        <v>46</v>
      </c>
      <c r="C21" s="407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9"/>
    </row>
    <row r="22" spans="1:17" ht="12.75">
      <c r="A22" s="394"/>
      <c r="B22" s="205" t="s">
        <v>47</v>
      </c>
      <c r="C22" s="407" t="s">
        <v>464</v>
      </c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9"/>
    </row>
    <row r="23" spans="1:17" ht="12.75">
      <c r="A23" s="394"/>
      <c r="B23" s="205" t="s">
        <v>48</v>
      </c>
      <c r="C23" s="415" t="s">
        <v>474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7"/>
    </row>
    <row r="24" spans="1:17" ht="11.25">
      <c r="A24" s="394"/>
      <c r="B24" s="207" t="s">
        <v>49</v>
      </c>
      <c r="C24" s="221"/>
      <c r="D24" s="413" t="s">
        <v>75</v>
      </c>
      <c r="E24" s="209">
        <f aca="true" t="shared" si="2" ref="E24:Q24">SUM(E25:E28)</f>
        <v>150000</v>
      </c>
      <c r="F24" s="209">
        <f t="shared" si="2"/>
        <v>37500</v>
      </c>
      <c r="G24" s="209">
        <f t="shared" si="2"/>
        <v>112500</v>
      </c>
      <c r="H24" s="209">
        <f t="shared" si="2"/>
        <v>150000</v>
      </c>
      <c r="I24" s="209">
        <f t="shared" si="2"/>
        <v>37500</v>
      </c>
      <c r="J24" s="209">
        <f t="shared" si="2"/>
        <v>0</v>
      </c>
      <c r="K24" s="209">
        <f t="shared" si="2"/>
        <v>0</v>
      </c>
      <c r="L24" s="209">
        <f t="shared" si="2"/>
        <v>37500</v>
      </c>
      <c r="M24" s="209">
        <f t="shared" si="2"/>
        <v>112500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 t="shared" si="2"/>
        <v>112500</v>
      </c>
    </row>
    <row r="25" spans="1:17" ht="15" customHeight="1">
      <c r="A25" s="394"/>
      <c r="B25" s="205" t="s">
        <v>465</v>
      </c>
      <c r="C25" s="401"/>
      <c r="D25" s="414"/>
      <c r="E25" s="210">
        <f>SUM(F25:G25)</f>
        <v>50000</v>
      </c>
      <c r="F25" s="210">
        <f>SUM(I25)</f>
        <v>12500</v>
      </c>
      <c r="G25" s="210">
        <f>SUM(M25)</f>
        <v>37500</v>
      </c>
      <c r="H25" s="214">
        <f>SUM(M25+I25)</f>
        <v>50000</v>
      </c>
      <c r="I25" s="214">
        <f>SUM(J25:L25)</f>
        <v>12500</v>
      </c>
      <c r="J25" s="211"/>
      <c r="K25" s="211"/>
      <c r="L25" s="211">
        <v>12500</v>
      </c>
      <c r="M25" s="214">
        <f>SUM(N25:Q25)</f>
        <v>37500</v>
      </c>
      <c r="N25" s="211"/>
      <c r="O25" s="211"/>
      <c r="P25" s="211"/>
      <c r="Q25" s="212">
        <v>37500</v>
      </c>
    </row>
    <row r="26" spans="1:17" ht="15" customHeight="1">
      <c r="A26" s="394"/>
      <c r="B26" s="205" t="s">
        <v>21</v>
      </c>
      <c r="C26" s="402"/>
      <c r="D26" s="213" t="s">
        <v>409</v>
      </c>
      <c r="E26" s="210">
        <f>SUM(F26:G26)</f>
        <v>100000</v>
      </c>
      <c r="F26" s="210">
        <f>SUM(I26)</f>
        <v>25000</v>
      </c>
      <c r="G26" s="210">
        <f>SUM(M26)</f>
        <v>75000</v>
      </c>
      <c r="H26" s="214">
        <f>SUM(M26+I26)</f>
        <v>100000</v>
      </c>
      <c r="I26" s="214">
        <f>SUM(J26:L26)</f>
        <v>25000</v>
      </c>
      <c r="J26" s="214"/>
      <c r="K26" s="214"/>
      <c r="L26" s="214">
        <v>25000</v>
      </c>
      <c r="M26" s="214">
        <f>SUM(N26:Q26)</f>
        <v>75000</v>
      </c>
      <c r="N26" s="214"/>
      <c r="O26" s="214"/>
      <c r="P26" s="214"/>
      <c r="Q26" s="215">
        <v>75000</v>
      </c>
    </row>
    <row r="27" spans="1:17" ht="15" customHeight="1">
      <c r="A27" s="394"/>
      <c r="B27" s="205" t="s">
        <v>387</v>
      </c>
      <c r="C27" s="402"/>
      <c r="D27" s="216" t="s">
        <v>228</v>
      </c>
      <c r="E27" s="219"/>
      <c r="F27" s="219"/>
      <c r="G27" s="219"/>
      <c r="H27" s="217"/>
      <c r="I27" s="217"/>
      <c r="J27" s="217"/>
      <c r="K27" s="217"/>
      <c r="L27" s="217"/>
      <c r="M27" s="217"/>
      <c r="N27" s="217"/>
      <c r="O27" s="217"/>
      <c r="P27" s="217"/>
      <c r="Q27" s="217"/>
    </row>
    <row r="28" spans="1:17" ht="15" customHeight="1">
      <c r="A28" s="394"/>
      <c r="B28" s="205" t="s">
        <v>466</v>
      </c>
      <c r="C28" s="403"/>
      <c r="D28" s="218" t="s">
        <v>229</v>
      </c>
      <c r="E28" s="219"/>
      <c r="F28" s="219"/>
      <c r="G28" s="219"/>
      <c r="H28" s="220"/>
      <c r="I28" s="220"/>
      <c r="J28" s="220"/>
      <c r="K28" s="220"/>
      <c r="L28" s="220"/>
      <c r="M28" s="220"/>
      <c r="N28" s="220"/>
      <c r="O28" s="220"/>
      <c r="P28" s="220"/>
      <c r="Q28" s="220"/>
    </row>
    <row r="29" spans="1:17" ht="12.75">
      <c r="A29" s="418" t="s">
        <v>51</v>
      </c>
      <c r="B29" s="205" t="s">
        <v>45</v>
      </c>
      <c r="C29" s="404" t="s">
        <v>389</v>
      </c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6"/>
    </row>
    <row r="30" spans="1:17" ht="12.75">
      <c r="A30" s="419"/>
      <c r="B30" s="205" t="s">
        <v>46</v>
      </c>
      <c r="C30" s="407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9"/>
    </row>
    <row r="31" spans="1:17" ht="12.75">
      <c r="A31" s="419"/>
      <c r="B31" s="205" t="s">
        <v>47</v>
      </c>
      <c r="C31" s="407" t="s">
        <v>390</v>
      </c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9"/>
    </row>
    <row r="32" spans="1:17" ht="12.75">
      <c r="A32" s="419"/>
      <c r="B32" s="205" t="s">
        <v>48</v>
      </c>
      <c r="C32" s="415" t="s">
        <v>392</v>
      </c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7"/>
    </row>
    <row r="33" spans="1:17" ht="11.25">
      <c r="A33" s="419"/>
      <c r="B33" s="207" t="s">
        <v>49</v>
      </c>
      <c r="C33" s="221"/>
      <c r="D33" s="413" t="s">
        <v>75</v>
      </c>
      <c r="E33" s="209">
        <f aca="true" t="shared" si="3" ref="E33:Q33">SUM(E34:E37)</f>
        <v>2134249</v>
      </c>
      <c r="F33" s="209">
        <f t="shared" si="3"/>
        <v>753499</v>
      </c>
      <c r="G33" s="209">
        <f t="shared" si="3"/>
        <v>1380750</v>
      </c>
      <c r="H33" s="209">
        <f t="shared" si="3"/>
        <v>2134249</v>
      </c>
      <c r="I33" s="209">
        <f t="shared" si="3"/>
        <v>753499</v>
      </c>
      <c r="J33" s="209">
        <f t="shared" si="3"/>
        <v>0</v>
      </c>
      <c r="K33" s="209">
        <f t="shared" si="3"/>
        <v>0</v>
      </c>
      <c r="L33" s="209">
        <f t="shared" si="3"/>
        <v>753499</v>
      </c>
      <c r="M33" s="209">
        <f t="shared" si="3"/>
        <v>1380750</v>
      </c>
      <c r="N33" s="209">
        <f t="shared" si="3"/>
        <v>0</v>
      </c>
      <c r="O33" s="209">
        <f t="shared" si="3"/>
        <v>0</v>
      </c>
      <c r="P33" s="209">
        <f t="shared" si="3"/>
        <v>0</v>
      </c>
      <c r="Q33" s="209">
        <f t="shared" si="3"/>
        <v>1380750</v>
      </c>
    </row>
    <row r="34" spans="1:17" ht="15" customHeight="1">
      <c r="A34" s="419"/>
      <c r="B34" s="205" t="s">
        <v>465</v>
      </c>
      <c r="C34" s="401"/>
      <c r="D34" s="414"/>
      <c r="E34" s="210">
        <f>SUM(F34:G34)</f>
        <v>55632</v>
      </c>
      <c r="F34" s="210">
        <f>SUM(I34)</f>
        <v>55632</v>
      </c>
      <c r="G34" s="210">
        <f>SUM(M34)</f>
        <v>0</v>
      </c>
      <c r="H34" s="214">
        <f>SUM(M34+I34)</f>
        <v>55632</v>
      </c>
      <c r="I34" s="214">
        <f>SUM(J34:L34)</f>
        <v>55632</v>
      </c>
      <c r="J34" s="211"/>
      <c r="K34" s="211"/>
      <c r="L34" s="211">
        <v>55632</v>
      </c>
      <c r="M34" s="214">
        <f>SUM(N34:Q34)</f>
        <v>0</v>
      </c>
      <c r="N34" s="211"/>
      <c r="O34" s="211"/>
      <c r="P34" s="211"/>
      <c r="Q34" s="212"/>
    </row>
    <row r="35" spans="1:17" ht="15" customHeight="1">
      <c r="A35" s="419"/>
      <c r="B35" s="205" t="s">
        <v>21</v>
      </c>
      <c r="C35" s="402"/>
      <c r="D35" s="213" t="s">
        <v>409</v>
      </c>
      <c r="E35" s="210">
        <f>SUM(F35:G35)</f>
        <v>2078617</v>
      </c>
      <c r="F35" s="210">
        <f>SUM(I35)</f>
        <v>697867</v>
      </c>
      <c r="G35" s="210">
        <f>SUM(M35)</f>
        <v>1380750</v>
      </c>
      <c r="H35" s="214">
        <f>SUM(M35+I35)</f>
        <v>2078617</v>
      </c>
      <c r="I35" s="214">
        <f>SUM(J35:L35)</f>
        <v>697867</v>
      </c>
      <c r="J35" s="214"/>
      <c r="K35" s="214"/>
      <c r="L35" s="214">
        <v>697867</v>
      </c>
      <c r="M35" s="214">
        <f>SUM(N35:Q35)</f>
        <v>1380750</v>
      </c>
      <c r="N35" s="214"/>
      <c r="O35" s="214"/>
      <c r="P35" s="214"/>
      <c r="Q35" s="215">
        <v>1380750</v>
      </c>
    </row>
    <row r="36" spans="1:17" ht="15" customHeight="1">
      <c r="A36" s="419"/>
      <c r="B36" s="205" t="s">
        <v>387</v>
      </c>
      <c r="C36" s="402"/>
      <c r="D36" s="216" t="s">
        <v>228</v>
      </c>
      <c r="E36" s="219"/>
      <c r="F36" s="219"/>
      <c r="G36" s="219"/>
      <c r="H36" s="217"/>
      <c r="I36" s="217"/>
      <c r="J36" s="217"/>
      <c r="K36" s="217"/>
      <c r="L36" s="217"/>
      <c r="M36" s="217"/>
      <c r="N36" s="217"/>
      <c r="O36" s="217"/>
      <c r="P36" s="217"/>
      <c r="Q36" s="217"/>
    </row>
    <row r="37" spans="1:17" ht="15" customHeight="1">
      <c r="A37" s="420"/>
      <c r="B37" s="205" t="s">
        <v>466</v>
      </c>
      <c r="C37" s="403"/>
      <c r="D37" s="218" t="s">
        <v>229</v>
      </c>
      <c r="E37" s="219"/>
      <c r="F37" s="219"/>
      <c r="G37" s="219"/>
      <c r="H37" s="220"/>
      <c r="I37" s="220"/>
      <c r="J37" s="220"/>
      <c r="K37" s="220"/>
      <c r="L37" s="220"/>
      <c r="M37" s="220"/>
      <c r="N37" s="220"/>
      <c r="O37" s="220"/>
      <c r="P37" s="220"/>
      <c r="Q37" s="220"/>
    </row>
    <row r="38" spans="1:17" ht="12.75">
      <c r="A38" s="418" t="s">
        <v>383</v>
      </c>
      <c r="B38" s="205" t="s">
        <v>45</v>
      </c>
      <c r="C38" s="404" t="s">
        <v>467</v>
      </c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6"/>
    </row>
    <row r="39" spans="1:17" ht="12.75">
      <c r="A39" s="419"/>
      <c r="B39" s="205" t="s">
        <v>46</v>
      </c>
      <c r="C39" s="407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9"/>
    </row>
    <row r="40" spans="1:17" ht="12.75">
      <c r="A40" s="419"/>
      <c r="B40" s="205" t="s">
        <v>47</v>
      </c>
      <c r="C40" s="407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9"/>
    </row>
    <row r="41" spans="1:17" ht="12.75">
      <c r="A41" s="419"/>
      <c r="B41" s="205" t="s">
        <v>48</v>
      </c>
      <c r="C41" s="415" t="s">
        <v>468</v>
      </c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7"/>
    </row>
    <row r="42" spans="1:17" ht="11.25">
      <c r="A42" s="419"/>
      <c r="B42" s="207" t="s">
        <v>49</v>
      </c>
      <c r="C42" s="221"/>
      <c r="D42" s="413" t="s">
        <v>183</v>
      </c>
      <c r="E42" s="209">
        <f aca="true" t="shared" si="4" ref="E42:Q42">SUM(E43:E46)</f>
        <v>1952000</v>
      </c>
      <c r="F42" s="209">
        <f t="shared" si="4"/>
        <v>488000</v>
      </c>
      <c r="G42" s="209">
        <f t="shared" si="4"/>
        <v>1464000</v>
      </c>
      <c r="H42" s="209">
        <f t="shared" si="4"/>
        <v>1952000</v>
      </c>
      <c r="I42" s="209">
        <f t="shared" si="4"/>
        <v>488000</v>
      </c>
      <c r="J42" s="209">
        <f t="shared" si="4"/>
        <v>0</v>
      </c>
      <c r="K42" s="209">
        <f t="shared" si="4"/>
        <v>0</v>
      </c>
      <c r="L42" s="209">
        <f t="shared" si="4"/>
        <v>488000</v>
      </c>
      <c r="M42" s="209">
        <f t="shared" si="4"/>
        <v>1464000</v>
      </c>
      <c r="N42" s="209">
        <f t="shared" si="4"/>
        <v>0</v>
      </c>
      <c r="O42" s="209">
        <f t="shared" si="4"/>
        <v>0</v>
      </c>
      <c r="P42" s="209">
        <f t="shared" si="4"/>
        <v>0</v>
      </c>
      <c r="Q42" s="209">
        <f t="shared" si="4"/>
        <v>1464000</v>
      </c>
    </row>
    <row r="43" spans="1:17" ht="15" customHeight="1">
      <c r="A43" s="419"/>
      <c r="B43" s="205" t="s">
        <v>465</v>
      </c>
      <c r="C43" s="401"/>
      <c r="D43" s="414"/>
      <c r="E43" s="210">
        <f>SUM(F43:G43)</f>
        <v>800000</v>
      </c>
      <c r="F43" s="210">
        <f>SUM(I43)</f>
        <v>200000</v>
      </c>
      <c r="G43" s="210">
        <f>SUM(M43)</f>
        <v>600000</v>
      </c>
      <c r="H43" s="214">
        <f>SUM(M43+I43)</f>
        <v>800000</v>
      </c>
      <c r="I43" s="214">
        <f>SUM(J43:L43)</f>
        <v>200000</v>
      </c>
      <c r="J43" s="214"/>
      <c r="K43" s="214"/>
      <c r="L43" s="214">
        <v>200000</v>
      </c>
      <c r="M43" s="214">
        <f>SUM(N43:Q43)</f>
        <v>600000</v>
      </c>
      <c r="N43" s="214"/>
      <c r="O43" s="214"/>
      <c r="P43" s="214"/>
      <c r="Q43" s="215">
        <v>600000</v>
      </c>
    </row>
    <row r="44" spans="1:17" ht="15" customHeight="1">
      <c r="A44" s="419"/>
      <c r="B44" s="205" t="s">
        <v>21</v>
      </c>
      <c r="C44" s="402"/>
      <c r="D44" s="213" t="s">
        <v>305</v>
      </c>
      <c r="E44" s="210">
        <f>SUM(F44:G44)</f>
        <v>1152000</v>
      </c>
      <c r="F44" s="210">
        <f>SUM(I44)</f>
        <v>288000</v>
      </c>
      <c r="G44" s="210">
        <f>SUM(M44)</f>
        <v>864000</v>
      </c>
      <c r="H44" s="214">
        <f>SUM(M44+I44)</f>
        <v>1152000</v>
      </c>
      <c r="I44" s="214">
        <f>SUM(J44:L44)</f>
        <v>288000</v>
      </c>
      <c r="J44" s="214"/>
      <c r="K44" s="214"/>
      <c r="L44" s="214">
        <v>288000</v>
      </c>
      <c r="M44" s="214">
        <f>SUM(N44:Q44)</f>
        <v>864000</v>
      </c>
      <c r="N44" s="214"/>
      <c r="O44" s="214"/>
      <c r="P44" s="214"/>
      <c r="Q44" s="215">
        <v>864000</v>
      </c>
    </row>
    <row r="45" spans="1:17" ht="15" customHeight="1">
      <c r="A45" s="419"/>
      <c r="B45" s="205" t="s">
        <v>387</v>
      </c>
      <c r="C45" s="402"/>
      <c r="D45" s="216" t="s">
        <v>228</v>
      </c>
      <c r="E45" s="210"/>
      <c r="F45" s="210"/>
      <c r="G45" s="210"/>
      <c r="H45" s="214"/>
      <c r="I45" s="214"/>
      <c r="J45" s="214"/>
      <c r="K45" s="214"/>
      <c r="L45" s="214"/>
      <c r="M45" s="214"/>
      <c r="N45" s="214"/>
      <c r="O45" s="214"/>
      <c r="P45" s="214"/>
      <c r="Q45" s="215"/>
    </row>
    <row r="46" spans="1:17" ht="15" customHeight="1">
      <c r="A46" s="420"/>
      <c r="B46" s="205" t="s">
        <v>466</v>
      </c>
      <c r="C46" s="403"/>
      <c r="D46" s="218" t="s">
        <v>229</v>
      </c>
      <c r="E46" s="219"/>
      <c r="F46" s="219"/>
      <c r="G46" s="219"/>
      <c r="H46" s="220"/>
      <c r="I46" s="220"/>
      <c r="J46" s="220"/>
      <c r="K46" s="220"/>
      <c r="L46" s="220"/>
      <c r="M46" s="220"/>
      <c r="N46" s="220"/>
      <c r="O46" s="220"/>
      <c r="P46" s="220"/>
      <c r="Q46" s="220"/>
    </row>
    <row r="47" spans="1:17" ht="12.75" hidden="1">
      <c r="A47" s="394" t="s">
        <v>384</v>
      </c>
      <c r="B47" s="205" t="s">
        <v>45</v>
      </c>
      <c r="C47" s="404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6"/>
    </row>
    <row r="48" spans="1:17" ht="12.75" hidden="1">
      <c r="A48" s="394"/>
      <c r="B48" s="205" t="s">
        <v>46</v>
      </c>
      <c r="C48" s="407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9"/>
    </row>
    <row r="49" spans="1:17" ht="12.75" hidden="1">
      <c r="A49" s="394"/>
      <c r="B49" s="205" t="s">
        <v>47</v>
      </c>
      <c r="C49" s="407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9"/>
    </row>
    <row r="50" spans="1:17" ht="12.75" hidden="1">
      <c r="A50" s="394"/>
      <c r="B50" s="205" t="s">
        <v>48</v>
      </c>
      <c r="C50" s="415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7"/>
    </row>
    <row r="51" spans="1:17" ht="11.25" hidden="1">
      <c r="A51" s="394"/>
      <c r="B51" s="207" t="s">
        <v>49</v>
      </c>
      <c r="C51" s="221"/>
      <c r="D51" s="413" t="s">
        <v>75</v>
      </c>
      <c r="E51" s="209">
        <f aca="true" t="shared" si="5" ref="E51:Q51">SUM(E52:E55)</f>
        <v>0</v>
      </c>
      <c r="F51" s="209">
        <f t="shared" si="5"/>
        <v>0</v>
      </c>
      <c r="G51" s="209">
        <f t="shared" si="5"/>
        <v>0</v>
      </c>
      <c r="H51" s="209">
        <f t="shared" si="5"/>
        <v>0</v>
      </c>
      <c r="I51" s="209">
        <f t="shared" si="5"/>
        <v>0</v>
      </c>
      <c r="J51" s="209">
        <f t="shared" si="5"/>
        <v>0</v>
      </c>
      <c r="K51" s="209">
        <f t="shared" si="5"/>
        <v>0</v>
      </c>
      <c r="L51" s="209">
        <f t="shared" si="5"/>
        <v>0</v>
      </c>
      <c r="M51" s="209">
        <f t="shared" si="5"/>
        <v>0</v>
      </c>
      <c r="N51" s="209">
        <f t="shared" si="5"/>
        <v>0</v>
      </c>
      <c r="O51" s="209">
        <f t="shared" si="5"/>
        <v>0</v>
      </c>
      <c r="P51" s="209">
        <f t="shared" si="5"/>
        <v>0</v>
      </c>
      <c r="Q51" s="209">
        <f t="shared" si="5"/>
        <v>0</v>
      </c>
    </row>
    <row r="52" spans="1:17" ht="15" customHeight="1" hidden="1">
      <c r="A52" s="394"/>
      <c r="B52" s="205" t="s">
        <v>386</v>
      </c>
      <c r="C52" s="401"/>
      <c r="D52" s="414"/>
      <c r="E52" s="210"/>
      <c r="F52" s="210"/>
      <c r="G52" s="210"/>
      <c r="H52" s="211"/>
      <c r="I52" s="211"/>
      <c r="J52" s="211"/>
      <c r="K52" s="211"/>
      <c r="L52" s="211"/>
      <c r="M52" s="211"/>
      <c r="N52" s="211"/>
      <c r="O52" s="211"/>
      <c r="P52" s="211"/>
      <c r="Q52" s="212"/>
    </row>
    <row r="53" spans="1:17" ht="15" customHeight="1" hidden="1">
      <c r="A53" s="394"/>
      <c r="B53" s="205" t="s">
        <v>20</v>
      </c>
      <c r="C53" s="402"/>
      <c r="D53" s="213" t="s">
        <v>77</v>
      </c>
      <c r="E53" s="210"/>
      <c r="F53" s="210"/>
      <c r="G53" s="210"/>
      <c r="H53" s="214"/>
      <c r="I53" s="214"/>
      <c r="J53" s="214"/>
      <c r="K53" s="214"/>
      <c r="L53" s="214"/>
      <c r="M53" s="214"/>
      <c r="N53" s="214"/>
      <c r="O53" s="214"/>
      <c r="P53" s="214"/>
      <c r="Q53" s="215"/>
    </row>
    <row r="54" spans="1:17" ht="15" customHeight="1" hidden="1">
      <c r="A54" s="394"/>
      <c r="B54" s="205" t="s">
        <v>21</v>
      </c>
      <c r="C54" s="402"/>
      <c r="D54" s="216"/>
      <c r="E54" s="219"/>
      <c r="F54" s="219"/>
      <c r="G54" s="219"/>
      <c r="H54" s="217"/>
      <c r="I54" s="217"/>
      <c r="J54" s="217"/>
      <c r="K54" s="217"/>
      <c r="L54" s="217"/>
      <c r="M54" s="217"/>
      <c r="N54" s="217"/>
      <c r="O54" s="217"/>
      <c r="P54" s="217"/>
      <c r="Q54" s="217"/>
    </row>
    <row r="55" spans="1:17" ht="15" customHeight="1" hidden="1">
      <c r="A55" s="394"/>
      <c r="B55" s="205" t="s">
        <v>387</v>
      </c>
      <c r="C55" s="403"/>
      <c r="D55" s="218"/>
      <c r="E55" s="219"/>
      <c r="F55" s="219"/>
      <c r="G55" s="219"/>
      <c r="H55" s="220"/>
      <c r="I55" s="220"/>
      <c r="J55" s="220"/>
      <c r="K55" s="220"/>
      <c r="L55" s="220"/>
      <c r="M55" s="220"/>
      <c r="N55" s="220"/>
      <c r="O55" s="220"/>
      <c r="P55" s="220"/>
      <c r="Q55" s="220"/>
    </row>
    <row r="56" spans="1:17" ht="11.25" hidden="1">
      <c r="A56" s="222" t="s">
        <v>385</v>
      </c>
      <c r="B56" s="205" t="s">
        <v>52</v>
      </c>
      <c r="C56" s="231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</row>
    <row r="57" spans="1:17" s="203" customFormat="1" ht="11.25">
      <c r="A57" s="200">
        <v>2</v>
      </c>
      <c r="B57" s="223" t="s">
        <v>53</v>
      </c>
      <c r="C57" s="224" t="s">
        <v>17</v>
      </c>
      <c r="D57" s="225"/>
      <c r="E57" s="223">
        <f aca="true" t="shared" si="6" ref="E57:Q57">SUM(E62)</f>
        <v>0</v>
      </c>
      <c r="F57" s="223">
        <f t="shared" si="6"/>
        <v>0</v>
      </c>
      <c r="G57" s="223">
        <f t="shared" si="6"/>
        <v>0</v>
      </c>
      <c r="H57" s="223">
        <f t="shared" si="6"/>
        <v>0</v>
      </c>
      <c r="I57" s="223">
        <f t="shared" si="6"/>
        <v>0</v>
      </c>
      <c r="J57" s="223">
        <f t="shared" si="6"/>
        <v>0</v>
      </c>
      <c r="K57" s="223">
        <f t="shared" si="6"/>
        <v>0</v>
      </c>
      <c r="L57" s="223">
        <f t="shared" si="6"/>
        <v>0</v>
      </c>
      <c r="M57" s="223">
        <f t="shared" si="6"/>
        <v>0</v>
      </c>
      <c r="N57" s="223">
        <f t="shared" si="6"/>
        <v>0</v>
      </c>
      <c r="O57" s="223">
        <f t="shared" si="6"/>
        <v>0</v>
      </c>
      <c r="P57" s="223">
        <f t="shared" si="6"/>
        <v>0</v>
      </c>
      <c r="Q57" s="223">
        <f t="shared" si="6"/>
        <v>0</v>
      </c>
    </row>
    <row r="58" spans="1:17" ht="12.75">
      <c r="A58" s="204" t="s">
        <v>54</v>
      </c>
      <c r="B58" s="205" t="s">
        <v>45</v>
      </c>
      <c r="C58" s="206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4"/>
    </row>
    <row r="59" spans="1:17" ht="12.75">
      <c r="A59" s="204"/>
      <c r="B59" s="205" t="s">
        <v>46</v>
      </c>
      <c r="C59" s="195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57"/>
    </row>
    <row r="60" spans="1:17" ht="12.75">
      <c r="A60" s="204"/>
      <c r="B60" s="205" t="s">
        <v>47</v>
      </c>
      <c r="C60" s="195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57"/>
    </row>
    <row r="61" spans="1:17" ht="12.75">
      <c r="A61" s="204"/>
      <c r="B61" s="205" t="s">
        <v>48</v>
      </c>
      <c r="C61" s="226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55"/>
    </row>
    <row r="62" spans="1:17" ht="11.25">
      <c r="A62" s="204"/>
      <c r="B62" s="205" t="s">
        <v>49</v>
      </c>
      <c r="C62" s="421"/>
      <c r="D62" s="421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7" ht="11.25">
      <c r="A63" s="204"/>
      <c r="B63" s="205" t="s">
        <v>382</v>
      </c>
      <c r="C63" s="422"/>
      <c r="D63" s="422"/>
      <c r="E63" s="205"/>
      <c r="F63" s="205"/>
      <c r="G63" s="205"/>
      <c r="H63" s="228"/>
      <c r="I63" s="228"/>
      <c r="J63" s="228"/>
      <c r="K63" s="228"/>
      <c r="L63" s="228"/>
      <c r="M63" s="228"/>
      <c r="N63" s="228"/>
      <c r="O63" s="228"/>
      <c r="P63" s="228"/>
      <c r="Q63" s="228"/>
    </row>
    <row r="64" spans="1:17" ht="11.25">
      <c r="A64" s="204"/>
      <c r="B64" s="205" t="s">
        <v>380</v>
      </c>
      <c r="C64" s="229"/>
      <c r="D64" s="229"/>
      <c r="E64" s="205"/>
      <c r="F64" s="205"/>
      <c r="G64" s="205"/>
      <c r="H64" s="229"/>
      <c r="I64" s="229"/>
      <c r="J64" s="229"/>
      <c r="K64" s="229"/>
      <c r="L64" s="229"/>
      <c r="M64" s="229"/>
      <c r="N64" s="229"/>
      <c r="O64" s="229"/>
      <c r="P64" s="229"/>
      <c r="Q64" s="229"/>
    </row>
    <row r="65" spans="1:17" ht="11.25">
      <c r="A65" s="204"/>
      <c r="B65" s="205" t="s">
        <v>28</v>
      </c>
      <c r="C65" s="229"/>
      <c r="D65" s="229"/>
      <c r="E65" s="205"/>
      <c r="F65" s="205"/>
      <c r="G65" s="205"/>
      <c r="H65" s="229"/>
      <c r="I65" s="229"/>
      <c r="J65" s="229"/>
      <c r="K65" s="229"/>
      <c r="L65" s="229"/>
      <c r="M65" s="229"/>
      <c r="N65" s="229"/>
      <c r="O65" s="229"/>
      <c r="P65" s="229"/>
      <c r="Q65" s="229"/>
    </row>
    <row r="66" spans="1:17" ht="11.25">
      <c r="A66" s="204"/>
      <c r="B66" s="205" t="s">
        <v>20</v>
      </c>
      <c r="C66" s="230"/>
      <c r="D66" s="230"/>
      <c r="E66" s="205"/>
      <c r="F66" s="205"/>
      <c r="G66" s="205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ht="11.25">
      <c r="A67" s="222" t="s">
        <v>55</v>
      </c>
      <c r="B67" s="205" t="s">
        <v>52</v>
      </c>
      <c r="C67" s="231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3"/>
    </row>
    <row r="68" spans="1:17" s="203" customFormat="1" ht="12.75">
      <c r="A68" s="423" t="s">
        <v>56</v>
      </c>
      <c r="B68" s="424"/>
      <c r="C68" s="423" t="s">
        <v>17</v>
      </c>
      <c r="D68" s="425"/>
      <c r="E68" s="202">
        <f aca="true" t="shared" si="7" ref="E68:Q68">SUM(E10+E57)</f>
        <v>4536249</v>
      </c>
      <c r="F68" s="202">
        <f t="shared" si="7"/>
        <v>1353999</v>
      </c>
      <c r="G68" s="202">
        <f t="shared" si="7"/>
        <v>3182250</v>
      </c>
      <c r="H68" s="202">
        <f t="shared" si="7"/>
        <v>4536249</v>
      </c>
      <c r="I68" s="202">
        <f t="shared" si="7"/>
        <v>1353999</v>
      </c>
      <c r="J68" s="202">
        <f t="shared" si="7"/>
        <v>0</v>
      </c>
      <c r="K68" s="202">
        <f t="shared" si="7"/>
        <v>0</v>
      </c>
      <c r="L68" s="202">
        <f t="shared" si="7"/>
        <v>1353999</v>
      </c>
      <c r="M68" s="202">
        <f t="shared" si="7"/>
        <v>3182250</v>
      </c>
      <c r="N68" s="202">
        <f t="shared" si="7"/>
        <v>0</v>
      </c>
      <c r="O68" s="202">
        <f t="shared" si="7"/>
        <v>0</v>
      </c>
      <c r="P68" s="202">
        <f t="shared" si="7"/>
        <v>0</v>
      </c>
      <c r="Q68" s="202">
        <f t="shared" si="7"/>
        <v>3182250</v>
      </c>
    </row>
  </sheetData>
  <mergeCells count="59">
    <mergeCell ref="A68:B68"/>
    <mergeCell ref="C68:D68"/>
    <mergeCell ref="A47:A55"/>
    <mergeCell ref="C47:Q47"/>
    <mergeCell ref="C48:Q48"/>
    <mergeCell ref="C49:Q49"/>
    <mergeCell ref="C50:Q50"/>
    <mergeCell ref="D51:D52"/>
    <mergeCell ref="C52:C55"/>
    <mergeCell ref="C62:C63"/>
    <mergeCell ref="D62:D63"/>
    <mergeCell ref="A38:A46"/>
    <mergeCell ref="C38:Q38"/>
    <mergeCell ref="C39:Q39"/>
    <mergeCell ref="C40:Q40"/>
    <mergeCell ref="C41:Q41"/>
    <mergeCell ref="D42:D43"/>
    <mergeCell ref="C43:C46"/>
    <mergeCell ref="A29:A37"/>
    <mergeCell ref="C29:Q29"/>
    <mergeCell ref="C30:Q30"/>
    <mergeCell ref="C31:Q31"/>
    <mergeCell ref="C32:Q32"/>
    <mergeCell ref="D33:D34"/>
    <mergeCell ref="C34:C37"/>
    <mergeCell ref="C21:Q21"/>
    <mergeCell ref="C22:Q22"/>
    <mergeCell ref="C23:Q23"/>
    <mergeCell ref="D24:D25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10:D10"/>
    <mergeCell ref="F4:F8"/>
    <mergeCell ref="G4:G8"/>
    <mergeCell ref="F3:G3"/>
    <mergeCell ref="C3:C8"/>
    <mergeCell ref="D3:D8"/>
    <mergeCell ref="E3:E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11:A19"/>
    <mergeCell ref="A20:A28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CE,Kursywa"&amp;8Załącznik nr &amp;A
do uchwały Rady Gminy
nr XVIII/97/2008 z dnia 10.03.2008 r.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2008-03-11T08:01:59Z</cp:lastPrinted>
  <dcterms:created xsi:type="dcterms:W3CDTF">1998-12-09T13:02:10Z</dcterms:created>
  <dcterms:modified xsi:type="dcterms:W3CDTF">2008-03-11T08:02:10Z</dcterms:modified>
  <cp:category/>
  <cp:version/>
  <cp:contentType/>
  <cp:contentStatus/>
</cp:coreProperties>
</file>