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<sst xmlns="http://schemas.openxmlformats.org/spreadsheetml/2006/main" count="280" uniqueCount="192">
  <si>
    <t>Rozdz.</t>
  </si>
  <si>
    <t>§</t>
  </si>
  <si>
    <t>Treść</t>
  </si>
  <si>
    <t>1.</t>
  </si>
  <si>
    <t>2.</t>
  </si>
  <si>
    <t>3.</t>
  </si>
  <si>
    <t>4.</t>
  </si>
  <si>
    <t>5.</t>
  </si>
  <si>
    <t>6.</t>
  </si>
  <si>
    <t>010</t>
  </si>
  <si>
    <t>ROLNICTWO I ŁOWIECTWO</t>
  </si>
  <si>
    <t>01010</t>
  </si>
  <si>
    <t>020</t>
  </si>
  <si>
    <t>LEŚNICTWO</t>
  </si>
  <si>
    <t>02001</t>
  </si>
  <si>
    <t>Gospodarka leśna</t>
  </si>
  <si>
    <t>700</t>
  </si>
  <si>
    <t>GOSPODARKA MIESZKANIOWA</t>
  </si>
  <si>
    <t>70005</t>
  </si>
  <si>
    <t>wpływy z dochodów różnych</t>
  </si>
  <si>
    <t>750</t>
  </si>
  <si>
    <t>ADMINISTRACJA PUBLICZNA</t>
  </si>
  <si>
    <t>75011</t>
  </si>
  <si>
    <t>Urzędy Wojewódzkie</t>
  </si>
  <si>
    <t>75023</t>
  </si>
  <si>
    <t>Urzędy Gmin</t>
  </si>
  <si>
    <t>wpływy z usług- opłaty za usługi ksero</t>
  </si>
  <si>
    <t>751</t>
  </si>
  <si>
    <t>75101</t>
  </si>
  <si>
    <t>756</t>
  </si>
  <si>
    <t>75601</t>
  </si>
  <si>
    <t>Wpływy z pod.doch.od osób fizycz.</t>
  </si>
  <si>
    <t>75615</t>
  </si>
  <si>
    <t>pod.od nieruchomości</t>
  </si>
  <si>
    <t>podatek rolny</t>
  </si>
  <si>
    <t>podatek leśny</t>
  </si>
  <si>
    <t>pod.od czynności cywilnoprawnych</t>
  </si>
  <si>
    <t>pod.od środków transportowych</t>
  </si>
  <si>
    <t>pod.od spadków i darowizn</t>
  </si>
  <si>
    <t>wpływy z opłaty targowej</t>
  </si>
  <si>
    <t>75618</t>
  </si>
  <si>
    <t>wpływy z opłaty skarbowej</t>
  </si>
  <si>
    <t>75621</t>
  </si>
  <si>
    <t>pod.dochodowy od osób fizycznych</t>
  </si>
  <si>
    <t>pod.dochodowy od osób prawnych</t>
  </si>
  <si>
    <t>758</t>
  </si>
  <si>
    <t>RÓŻNE ROZLICZENIA</t>
  </si>
  <si>
    <t>75801</t>
  </si>
  <si>
    <t>Część oświat.subw. ogólnej dla JST</t>
  </si>
  <si>
    <t>subwencje ogólne z budżetu państwa</t>
  </si>
  <si>
    <t>801</t>
  </si>
  <si>
    <t>OŚWIATA I WYCHOWANIE</t>
  </si>
  <si>
    <t>80101</t>
  </si>
  <si>
    <t>Szkoły podstawowe</t>
  </si>
  <si>
    <t>80104</t>
  </si>
  <si>
    <t xml:space="preserve">wpływy z różnych opłat </t>
  </si>
  <si>
    <t>80195</t>
  </si>
  <si>
    <t>Pozostała działalność</t>
  </si>
  <si>
    <t>851</t>
  </si>
  <si>
    <t>OCHRONA ZDROWIA</t>
  </si>
  <si>
    <t>85154</t>
  </si>
  <si>
    <t>Przeciwdziałanie alkoholizmowi</t>
  </si>
  <si>
    <t>Ośrodki Pomocy Społecznej</t>
  </si>
  <si>
    <t>Gospodarka ściekowa i ochrona wód</t>
  </si>
  <si>
    <t>OGÓŁEM</t>
  </si>
  <si>
    <t>odsetki od nieterminowych wpłat z tytułu podatków i opłat</t>
  </si>
  <si>
    <t>Wpływy z innych opłat stanowiących dochody JST na podstawie ustaw</t>
  </si>
  <si>
    <t>Udziały gmin w podatkach stanow. dochód budżetu państwa</t>
  </si>
  <si>
    <t>dotacje otrzymane z budż.państwa na realizację zad.własn.bieżących gmin</t>
  </si>
  <si>
    <t>Zasiłki i pomoc w naturze oraz składki na ubezpieczenia społeczne</t>
  </si>
  <si>
    <t>dot.otrzymane z budż.państwa na realizację zad.własn.bieżących gmin</t>
  </si>
  <si>
    <t>EDUKACYJNA OPIEKA WYCHOWAWCZA</t>
  </si>
  <si>
    <t>GOSPODARKA KOMUNALNA I OCHRONA ŚRODOWISKA</t>
  </si>
  <si>
    <t>600</t>
  </si>
  <si>
    <t>TRANSPORT I ŁĄCZNOŚĆ</t>
  </si>
  <si>
    <t>60014</t>
  </si>
  <si>
    <t>Drogi publiczne powiatowe</t>
  </si>
  <si>
    <t>dotacja celowa otrzymana z powiatu na zadania bieżące realizowane na podstawie porozumienia między jednostkami samorządu terytorialnego</t>
  </si>
  <si>
    <t>Infrastruktura wodociągowa i sanitacyjna wsi</t>
  </si>
  <si>
    <t>Gospodarka gruntami i nieruchomościami</t>
  </si>
  <si>
    <t>wpływy z usług - składowanie odpadów</t>
  </si>
  <si>
    <t>Gospodarka odpadami</t>
  </si>
  <si>
    <t>wpływy z różnych dochodów</t>
  </si>
  <si>
    <t xml:space="preserve">wpływy z różnych dochodów </t>
  </si>
  <si>
    <t>75095</t>
  </si>
  <si>
    <t>środki na dofinansowanie własnych zadań bieżących gmin, powiatów, samorządów województw, pozyskane z innych źródeł</t>
  </si>
  <si>
    <t>75814</t>
  </si>
  <si>
    <t>Rróżne rozliczenia finansowe</t>
  </si>
  <si>
    <t>Dz.</t>
  </si>
  <si>
    <t>01095</t>
  </si>
  <si>
    <t>754</t>
  </si>
  <si>
    <t>Ochotnicze Straże Pożarne</t>
  </si>
  <si>
    <t>0970</t>
  </si>
  <si>
    <t>2700</t>
  </si>
  <si>
    <t>% wykonania wyk/plan</t>
  </si>
  <si>
    <t>0690</t>
  </si>
  <si>
    <t>0750</t>
  </si>
  <si>
    <t>0470</t>
  </si>
  <si>
    <t>0830</t>
  </si>
  <si>
    <t>0910</t>
  </si>
  <si>
    <t>wpływy z różnych opłat</t>
  </si>
  <si>
    <t>2010</t>
  </si>
  <si>
    <t>2360</t>
  </si>
  <si>
    <t>0350</t>
  </si>
  <si>
    <t>0310</t>
  </si>
  <si>
    <t>0320</t>
  </si>
  <si>
    <t>0330</t>
  </si>
  <si>
    <t>0340</t>
  </si>
  <si>
    <t>0360</t>
  </si>
  <si>
    <t>0430</t>
  </si>
  <si>
    <t>0500</t>
  </si>
  <si>
    <t>2920</t>
  </si>
  <si>
    <t>0020</t>
  </si>
  <si>
    <t>0010</t>
  </si>
  <si>
    <t>0410</t>
  </si>
  <si>
    <t>75807</t>
  </si>
  <si>
    <t>0920</t>
  </si>
  <si>
    <t>pozostałe odsetki</t>
  </si>
  <si>
    <t>2030</t>
  </si>
  <si>
    <t>852</t>
  </si>
  <si>
    <t>POMOC SPOŁECZNA</t>
  </si>
  <si>
    <t>85212</t>
  </si>
  <si>
    <t>85213</t>
  </si>
  <si>
    <t>85214</t>
  </si>
  <si>
    <t>0480</t>
  </si>
  <si>
    <t>2020</t>
  </si>
  <si>
    <t>dochody jst związane z realizacją zadań z zakresu adm.rządowej oraz innych zadań zleconych ustawami</t>
  </si>
  <si>
    <t>DOCHODY OD OSÓB PRAWNYCH, OD OSÓB FIZYCZNYCH I OD INNYCH NIE POSIADAJĄCYCH OSOBOW. PRAWNEJ ORAZ WYDATKI ZWIĄZANE Z ICH POBOREM</t>
  </si>
  <si>
    <t>Część wyrównawcza subwnecji ogólnej dla gmin</t>
  </si>
  <si>
    <t>Przedszkola</t>
  </si>
  <si>
    <t>Świadczenia rodzinne oraz składki na ubezpieczenia emerytalne i rentowe z ubezpieczenia społecznego</t>
  </si>
  <si>
    <t>KULTURA FIZYCZNA I SPORT</t>
  </si>
  <si>
    <t>0870</t>
  </si>
  <si>
    <t>wpływy ze sprzedaży składników majątkowych</t>
  </si>
  <si>
    <t>710</t>
  </si>
  <si>
    <t>DZIAŁALNOŚĆ USŁUGOWA</t>
  </si>
  <si>
    <t>71035</t>
  </si>
  <si>
    <t>Cmentarze</t>
  </si>
  <si>
    <t>dotacje celowe otrzymane z budżetu państwa na zadania bieżace realizowane przez gmine na podstawie porozumień z organami administracji rządowej</t>
  </si>
  <si>
    <t>75414</t>
  </si>
  <si>
    <t>Obrona cywilna</t>
  </si>
  <si>
    <t>Wpływy z podatku rolnego, podatku leśnego, podatku od czynności cywilnoprawnych, podatków i opłat lokalnych od osób prawnych i innych jednostek organizacyjnych</t>
  </si>
  <si>
    <t>75616</t>
  </si>
  <si>
    <t>Wpływy z podatku rolnego, podatku leśnego, podatku od spadków i darowizn, podatku od czynności cywilnoprawnych oraz podatków i opłat lokalnych od osób fizycznych</t>
  </si>
  <si>
    <t>75831</t>
  </si>
  <si>
    <t>Część równoważąca subwencji ogólnej dla gmin</t>
  </si>
  <si>
    <t>Pomoc materialna dla uczniów</t>
  </si>
  <si>
    <t>0440</t>
  </si>
  <si>
    <t>wpływy z opłaty miejscowej</t>
  </si>
  <si>
    <t>URZĘDY NACZELNYCH ORGANÓW WŁADZY PAŃSTWOWEJ, KONTROLI I OCHRONY PRAWA ORAZ SĄDOWNICTWA</t>
  </si>
  <si>
    <t>Urzędy nacz.org.wł.państwowej, kontroli i ochrony prawa</t>
  </si>
  <si>
    <t>Składki na ubezp.zdrowotne opłacane za osoby pobierające niektóre świadczenia z pomocy społecznej oraz niektóre świadczenia rodzinne</t>
  </si>
  <si>
    <t>6338</t>
  </si>
  <si>
    <t>6339</t>
  </si>
  <si>
    <t>01036</t>
  </si>
  <si>
    <t>Restrukturyzacja i modernizacja sektora żywnościowego oraz rozwój obszarów wiejskich</t>
  </si>
  <si>
    <t>2710</t>
  </si>
  <si>
    <t>2680</t>
  </si>
  <si>
    <t>dotacje celowe otrzymane z budżetu państwa na realizację inwestycji i zakupów inwestycyjnych własnych gmin</t>
  </si>
  <si>
    <t>dotacje celowe otrzymane z budż.państwa na realizację zadań bieżących z zakresu administracji rządowej oraz innych zadań zleconych gminie ustawami</t>
  </si>
  <si>
    <t>wpływy z opłat za zarząd, użytkowanie i uzytlowanie wieczyste nieruchomości</t>
  </si>
  <si>
    <t>wpływy z tytułu pomocy finansowej udzielanej między jednostkami samorządu terytorialnego na dofinansowanie własnych zadań bieżących</t>
  </si>
  <si>
    <t>podatek od dział. gospod. osób fizycznych, opłacany w formie karty podatkowej</t>
  </si>
  <si>
    <t>rekompensaty utraconych dochodów w podatkach i opłatach lokalnych</t>
  </si>
  <si>
    <t>wpływy z opłat za wydawanie zezwoleń na sprzedaż alkoholu</t>
  </si>
  <si>
    <t>Kolnonie i obozy oraz inne formy wypoczynku dzieci i młodziezy szkolnej, a także szkolenia młodzieży</t>
  </si>
  <si>
    <t>BEZPIECZEŃSTWO PUBLICZNE I OCHRONA PRZECIWPOŻAROWA</t>
  </si>
  <si>
    <t>2.1. Budżet Gminy Kolno na 2007 rok -  WYKONANIE DOCHODÓW</t>
  </si>
  <si>
    <t>Plan na 2007</t>
  </si>
  <si>
    <t>Wykonanie 2007</t>
  </si>
  <si>
    <t>środki na dofinansowanie własnych inwestycji gmin, powiatów, samorządów województw, pozyskane z innych źródeł</t>
  </si>
  <si>
    <t>dochody z najmu, dzierżawy składn.majątkowych Skarbu Państwa lub JST oraz innych umów o podobnym charakterze</t>
  </si>
  <si>
    <t>wpływy z usług</t>
  </si>
  <si>
    <t xml:space="preserve">dochody z najmu, dzierżawy składn.majątkowych Skarbu Państwa lub JST oraz innych umów o podobnym charakterze </t>
  </si>
  <si>
    <t>71004</t>
  </si>
  <si>
    <t>Plany zagospodarowania przestrzennego</t>
  </si>
  <si>
    <t>0960</t>
  </si>
  <si>
    <t>otrzymane spadki, zapisy i darowizny w postaci pieniężnej</t>
  </si>
  <si>
    <t>75108</t>
  </si>
  <si>
    <t>Wybory do Sejmu i Senatu</t>
  </si>
  <si>
    <t>752</t>
  </si>
  <si>
    <t>OBRONA NARODOWA</t>
  </si>
  <si>
    <t>Pozostałe wydatki obronne</t>
  </si>
  <si>
    <t>75619</t>
  </si>
  <si>
    <t>Wpływy z róznych rozliczeń</t>
  </si>
  <si>
    <t>75647</t>
  </si>
  <si>
    <t>Pobór podatków, opłat i niepodatkowych nalezności budżetowych</t>
  </si>
  <si>
    <t>2910</t>
  </si>
  <si>
    <t>wpływy ze zwrotów dotacji wykorzystanych niezgodnie z przeznaczeniem lub pobranych w nadmiernej wysokości</t>
  </si>
  <si>
    <t>KULTURA I OCHRONA DZIEDZICTWA NARODOWEGO</t>
  </si>
  <si>
    <t>Domy i ośrodki kultury, świetlice i kluby</t>
  </si>
  <si>
    <t>7.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</si>
</sst>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#,##0\ _z_ł"/>
    <numFmt numFmtId="167" formatCode="0.0%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49" fontId="1" fillId="2" borderId="1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0" fontId="3" fillId="0" borderId="0" xfId="0" applyFont="1" applyAlignment="1">
      <alignment/>
    </xf>
    <xf numFmtId="0" fontId="6" fillId="0" borderId="4" xfId="0" applyFont="1" applyFill="1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6" fillId="0" borderId="4" xfId="0" applyFont="1" applyBorder="1" applyAlignment="1">
      <alignment wrapText="1"/>
    </xf>
    <xf numFmtId="49" fontId="1" fillId="2" borderId="4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Fill="1" applyBorder="1" applyAlignment="1">
      <alignment wrapText="1"/>
    </xf>
    <xf numFmtId="49" fontId="0" fillId="2" borderId="5" xfId="0" applyNumberFormat="1" applyFill="1" applyBorder="1" applyAlignment="1">
      <alignment horizontal="center"/>
    </xf>
    <xf numFmtId="0" fontId="1" fillId="2" borderId="5" xfId="0" applyFont="1" applyFill="1" applyBorder="1" applyAlignment="1">
      <alignment wrapText="1"/>
    </xf>
    <xf numFmtId="0" fontId="6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49" fontId="1" fillId="4" borderId="10" xfId="0" applyNumberFormat="1" applyFont="1" applyFill="1" applyBorder="1" applyAlignment="1">
      <alignment horizontal="center"/>
    </xf>
    <xf numFmtId="49" fontId="1" fillId="5" borderId="9" xfId="0" applyNumberFormat="1" applyFont="1" applyFill="1" applyBorder="1" applyAlignment="1">
      <alignment horizontal="center"/>
    </xf>
    <xf numFmtId="49" fontId="1" fillId="5" borderId="11" xfId="0" applyNumberFormat="1" applyFont="1" applyFill="1" applyBorder="1" applyAlignment="1">
      <alignment horizontal="center"/>
    </xf>
    <xf numFmtId="0" fontId="1" fillId="5" borderId="11" xfId="0" applyFont="1" applyFill="1" applyBorder="1" applyAlignment="1">
      <alignment wrapText="1"/>
    </xf>
    <xf numFmtId="49" fontId="1" fillId="2" borderId="12" xfId="0" applyNumberFormat="1" applyFont="1" applyFill="1" applyBorder="1" applyAlignment="1">
      <alignment horizontal="center"/>
    </xf>
    <xf numFmtId="49" fontId="1" fillId="4" borderId="9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left"/>
    </xf>
    <xf numFmtId="167" fontId="5" fillId="4" borderId="13" xfId="0" applyNumberFormat="1" applyFont="1" applyFill="1" applyBorder="1" applyAlignment="1">
      <alignment horizontal="right"/>
    </xf>
    <xf numFmtId="167" fontId="5" fillId="5" borderId="13" xfId="0" applyNumberFormat="1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167" fontId="1" fillId="2" borderId="15" xfId="0" applyNumberFormat="1" applyFont="1" applyFill="1" applyBorder="1" applyAlignment="1">
      <alignment horizontal="right"/>
    </xf>
    <xf numFmtId="49" fontId="1" fillId="0" borderId="16" xfId="0" applyNumberFormat="1" applyFont="1" applyFill="1" applyBorder="1" applyAlignment="1">
      <alignment horizontal="center"/>
    </xf>
    <xf numFmtId="49" fontId="1" fillId="3" borderId="16" xfId="0" applyNumberFormat="1" applyFont="1" applyFill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16" xfId="0" applyBorder="1" applyAlignment="1">
      <alignment/>
    </xf>
    <xf numFmtId="49" fontId="1" fillId="3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1" fillId="0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3" borderId="0" xfId="0" applyNumberFormat="1" applyFont="1" applyFill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1" fillId="5" borderId="10" xfId="0" applyNumberFormat="1" applyFont="1" applyFill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4" borderId="11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/>
    </xf>
    <xf numFmtId="49" fontId="1" fillId="2" borderId="19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4" borderId="11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1" fillId="2" borderId="4" xfId="0" applyFont="1" applyFill="1" applyBorder="1" applyAlignment="1">
      <alignment/>
    </xf>
    <xf numFmtId="49" fontId="0" fillId="4" borderId="11" xfId="0" applyNumberFormat="1" applyFont="1" applyFill="1" applyBorder="1" applyAlignment="1">
      <alignment horizontal="center"/>
    </xf>
    <xf numFmtId="0" fontId="0" fillId="2" borderId="20" xfId="0" applyFill="1" applyBorder="1" applyAlignment="1">
      <alignment/>
    </xf>
    <xf numFmtId="0" fontId="1" fillId="2" borderId="20" xfId="0" applyFont="1" applyFill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10" fontId="0" fillId="0" borderId="0" xfId="0" applyNumberFormat="1" applyFont="1" applyFill="1" applyBorder="1" applyAlignment="1">
      <alignment horizontal="right"/>
    </xf>
    <xf numFmtId="10" fontId="6" fillId="0" borderId="0" xfId="0" applyNumberFormat="1" applyFont="1" applyFill="1" applyBorder="1" applyAlignment="1">
      <alignment horizontal="right"/>
    </xf>
    <xf numFmtId="10" fontId="1" fillId="0" borderId="0" xfId="0" applyNumberFormat="1" applyFont="1" applyFill="1" applyBorder="1" applyAlignment="1">
      <alignment horizontal="right"/>
    </xf>
    <xf numFmtId="167" fontId="6" fillId="0" borderId="21" xfId="0" applyNumberFormat="1" applyFont="1" applyBorder="1" applyAlignment="1">
      <alignment horizontal="right"/>
    </xf>
    <xf numFmtId="167" fontId="6" fillId="0" borderId="22" xfId="0" applyNumberFormat="1" applyFont="1" applyBorder="1" applyAlignment="1">
      <alignment horizontal="right"/>
    </xf>
    <xf numFmtId="167" fontId="6" fillId="0" borderId="21" xfId="0" applyNumberFormat="1" applyFont="1" applyFill="1" applyBorder="1" applyAlignment="1">
      <alignment horizontal="right"/>
    </xf>
    <xf numFmtId="167" fontId="6" fillId="0" borderId="22" xfId="0" applyNumberFormat="1" applyFont="1" applyFill="1" applyBorder="1" applyAlignment="1">
      <alignment horizontal="right"/>
    </xf>
    <xf numFmtId="167" fontId="4" fillId="2" borderId="21" xfId="0" applyNumberFormat="1" applyFont="1" applyFill="1" applyBorder="1" applyAlignment="1">
      <alignment horizontal="right"/>
    </xf>
    <xf numFmtId="167" fontId="4" fillId="2" borderId="23" xfId="0" applyNumberFormat="1" applyFont="1" applyFill="1" applyBorder="1" applyAlignment="1">
      <alignment horizontal="right"/>
    </xf>
    <xf numFmtId="167" fontId="6" fillId="3" borderId="21" xfId="0" applyNumberFormat="1" applyFont="1" applyFill="1" applyBorder="1" applyAlignment="1">
      <alignment horizontal="right"/>
    </xf>
    <xf numFmtId="10" fontId="6" fillId="0" borderId="0" xfId="0" applyNumberFormat="1" applyFont="1" applyFill="1" applyBorder="1" applyAlignment="1">
      <alignment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1" fillId="3" borderId="25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6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right"/>
    </xf>
    <xf numFmtId="167" fontId="1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right"/>
    </xf>
    <xf numFmtId="167" fontId="6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/>
    </xf>
    <xf numFmtId="167" fontId="0" fillId="0" borderId="0" xfId="0" applyNumberFormat="1" applyFill="1" applyBorder="1" applyAlignment="1">
      <alignment horizontal="right"/>
    </xf>
    <xf numFmtId="167" fontId="0" fillId="0" borderId="0" xfId="0" applyNumberFormat="1" applyAlignment="1">
      <alignment horizontal="right"/>
    </xf>
    <xf numFmtId="167" fontId="5" fillId="4" borderId="13" xfId="0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" fontId="5" fillId="4" borderId="11" xfId="0" applyNumberFormat="1" applyFont="1" applyFill="1" applyBorder="1" applyAlignment="1">
      <alignment horizontal="right"/>
    </xf>
    <xf numFmtId="4" fontId="1" fillId="2" borderId="19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4" fontId="6" fillId="3" borderId="4" xfId="0" applyNumberFormat="1" applyFont="1" applyFill="1" applyBorder="1" applyAlignment="1">
      <alignment horizontal="right"/>
    </xf>
    <xf numFmtId="4" fontId="4" fillId="2" borderId="4" xfId="0" applyNumberFormat="1" applyFont="1" applyFill="1" applyBorder="1" applyAlignment="1">
      <alignment horizontal="right"/>
    </xf>
    <xf numFmtId="4" fontId="6" fillId="0" borderId="4" xfId="0" applyNumberFormat="1" applyFont="1" applyBorder="1" applyAlignment="1">
      <alignment/>
    </xf>
    <xf numFmtId="4" fontId="6" fillId="0" borderId="4" xfId="0" applyNumberFormat="1" applyFont="1" applyBorder="1" applyAlignment="1">
      <alignment horizontal="right"/>
    </xf>
    <xf numFmtId="49" fontId="1" fillId="2" borderId="3" xfId="0" applyNumberFormat="1" applyFont="1" applyFill="1" applyBorder="1" applyAlignment="1">
      <alignment wrapText="1"/>
    </xf>
    <xf numFmtId="4" fontId="6" fillId="0" borderId="4" xfId="0" applyNumberFormat="1" applyFont="1" applyFill="1" applyBorder="1" applyAlignment="1">
      <alignment horizontal="right"/>
    </xf>
    <xf numFmtId="167" fontId="1" fillId="2" borderId="21" xfId="0" applyNumberFormat="1" applyFont="1" applyFill="1" applyBorder="1" applyAlignment="1">
      <alignment horizontal="right"/>
    </xf>
    <xf numFmtId="4" fontId="4" fillId="2" borderId="5" xfId="0" applyNumberFormat="1" applyFont="1" applyFill="1" applyBorder="1" applyAlignment="1">
      <alignment horizontal="right"/>
    </xf>
    <xf numFmtId="4" fontId="5" fillId="5" borderId="11" xfId="0" applyNumberFormat="1" applyFont="1" applyFill="1" applyBorder="1" applyAlignment="1">
      <alignment horizontal="right"/>
    </xf>
    <xf numFmtId="49" fontId="1" fillId="0" borderId="24" xfId="0" applyNumberFormat="1" applyFont="1" applyFill="1" applyBorder="1" applyAlignment="1">
      <alignment horizontal="center"/>
    </xf>
    <xf numFmtId="4" fontId="4" fillId="2" borderId="20" xfId="0" applyNumberFormat="1" applyFont="1" applyFill="1" applyBorder="1" applyAlignment="1">
      <alignment/>
    </xf>
    <xf numFmtId="4" fontId="4" fillId="2" borderId="20" xfId="0" applyNumberFormat="1" applyFont="1" applyFill="1" applyBorder="1" applyAlignment="1">
      <alignment horizontal="right"/>
    </xf>
    <xf numFmtId="49" fontId="0" fillId="0" borderId="26" xfId="0" applyNumberFormat="1" applyBorder="1" applyAlignment="1">
      <alignment horizontal="center"/>
    </xf>
    <xf numFmtId="4" fontId="6" fillId="0" borderId="1" xfId="0" applyNumberFormat="1" applyFont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right"/>
    </xf>
    <xf numFmtId="167" fontId="5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4" fontId="6" fillId="0" borderId="1" xfId="0" applyNumberFormat="1" applyFont="1" applyBorder="1" applyAlignment="1">
      <alignment/>
    </xf>
    <xf numFmtId="49" fontId="0" fillId="2" borderId="4" xfId="0" applyNumberFormat="1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 wrapText="1"/>
    </xf>
    <xf numFmtId="167" fontId="9" fillId="4" borderId="13" xfId="0" applyNumberFormat="1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9" fillId="2" borderId="14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167" fontId="9" fillId="2" borderId="15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190"/>
  <sheetViews>
    <sheetView showGridLines="0" tabSelected="1" workbookViewId="0" topLeftCell="A5">
      <selection activeCell="D6" sqref="D6"/>
    </sheetView>
  </sheetViews>
  <sheetFormatPr defaultColWidth="9.00390625" defaultRowHeight="12.75"/>
  <cols>
    <col min="1" max="1" width="4.25390625" style="0" customWidth="1"/>
    <col min="2" max="3" width="6.00390625" style="0" customWidth="1"/>
    <col min="4" max="4" width="34.625" style="0" customWidth="1"/>
    <col min="5" max="5" width="14.00390625" style="7" customWidth="1"/>
    <col min="6" max="6" width="13.375" style="0" customWidth="1"/>
    <col min="7" max="7" width="10.875" style="98" customWidth="1"/>
  </cols>
  <sheetData>
    <row r="1" ht="12.75" hidden="1"/>
    <row r="2" ht="12.75" hidden="1"/>
    <row r="3" ht="12.75" hidden="1"/>
    <row r="4" ht="12.75" hidden="1"/>
    <row r="5" spans="1:6" ht="32.25" customHeight="1">
      <c r="A5" s="37" t="s">
        <v>167</v>
      </c>
      <c r="B5" s="12"/>
      <c r="C5" s="12"/>
      <c r="D5" s="12"/>
      <c r="E5" s="13"/>
      <c r="F5" s="12"/>
    </row>
    <row r="6" ht="15.75" customHeight="1" thickBot="1"/>
    <row r="7" spans="1:7" s="134" customFormat="1" ht="32.25" customHeight="1" thickBot="1">
      <c r="A7" s="129" t="s">
        <v>88</v>
      </c>
      <c r="B7" s="130" t="s">
        <v>0</v>
      </c>
      <c r="C7" s="131" t="s">
        <v>1</v>
      </c>
      <c r="D7" s="131" t="s">
        <v>2</v>
      </c>
      <c r="E7" s="132" t="s">
        <v>168</v>
      </c>
      <c r="F7" s="132" t="s">
        <v>169</v>
      </c>
      <c r="G7" s="133" t="s">
        <v>94</v>
      </c>
    </row>
    <row r="8" spans="1:7" ht="14.25" customHeight="1" thickBot="1">
      <c r="A8" s="135" t="s">
        <v>3</v>
      </c>
      <c r="B8" s="136" t="s">
        <v>4</v>
      </c>
      <c r="C8" s="137" t="s">
        <v>5</v>
      </c>
      <c r="D8" s="137" t="s">
        <v>6</v>
      </c>
      <c r="E8" s="137" t="s">
        <v>7</v>
      </c>
      <c r="F8" s="137" t="s">
        <v>8</v>
      </c>
      <c r="G8" s="138" t="s">
        <v>191</v>
      </c>
    </row>
    <row r="9" spans="1:7" ht="16.5" customHeight="1" thickBot="1">
      <c r="A9" s="28" t="s">
        <v>9</v>
      </c>
      <c r="B9" s="29"/>
      <c r="C9" s="58"/>
      <c r="D9" s="59" t="s">
        <v>10</v>
      </c>
      <c r="E9" s="104">
        <f>SUM(E10+E16+E18)</f>
        <v>866050.12</v>
      </c>
      <c r="F9" s="104">
        <f>SUM(F10+F16+F18)</f>
        <v>845712.73</v>
      </c>
      <c r="G9" s="99">
        <f>SUM(F9/E9)</f>
        <v>0.9765170750163974</v>
      </c>
    </row>
    <row r="10" spans="1:7" ht="25.5">
      <c r="A10" s="40"/>
      <c r="B10" s="2" t="s">
        <v>11</v>
      </c>
      <c r="C10" s="27"/>
      <c r="D10" s="16" t="s">
        <v>78</v>
      </c>
      <c r="E10" s="105">
        <f>SUM(E11:E15)</f>
        <v>404784.36</v>
      </c>
      <c r="F10" s="105">
        <f>SUM(F11:F15)</f>
        <v>388984.6</v>
      </c>
      <c r="G10" s="41">
        <f>SUM(F10/E10)</f>
        <v>0.9609674642567712</v>
      </c>
    </row>
    <row r="11" spans="1:7" ht="12.75">
      <c r="A11" s="42"/>
      <c r="B11" s="116"/>
      <c r="C11" s="102" t="s">
        <v>95</v>
      </c>
      <c r="D11" s="14" t="s">
        <v>100</v>
      </c>
      <c r="E11" s="106">
        <v>0</v>
      </c>
      <c r="F11" s="106">
        <v>44</v>
      </c>
      <c r="G11" s="75"/>
    </row>
    <row r="12" spans="1:7" ht="12.75">
      <c r="A12" s="44"/>
      <c r="B12" s="36"/>
      <c r="C12" s="101" t="s">
        <v>116</v>
      </c>
      <c r="D12" s="8" t="s">
        <v>117</v>
      </c>
      <c r="E12" s="112">
        <v>0</v>
      </c>
      <c r="F12" s="112">
        <v>139.41</v>
      </c>
      <c r="G12" s="74"/>
    </row>
    <row r="13" spans="1:7" ht="33.75">
      <c r="A13" s="42"/>
      <c r="B13" s="51"/>
      <c r="C13" s="100">
        <v>6299</v>
      </c>
      <c r="D13" s="63" t="s">
        <v>170</v>
      </c>
      <c r="E13" s="106">
        <v>54090</v>
      </c>
      <c r="F13" s="106">
        <v>38106.84</v>
      </c>
      <c r="G13" s="75">
        <f>SUM(F13/E13)</f>
        <v>0.7045080421519688</v>
      </c>
    </row>
    <row r="14" spans="1:7" ht="33.75">
      <c r="A14" s="42"/>
      <c r="B14" s="51"/>
      <c r="C14" s="103" t="s">
        <v>152</v>
      </c>
      <c r="D14" s="9" t="s">
        <v>158</v>
      </c>
      <c r="E14" s="107">
        <v>309436.2</v>
      </c>
      <c r="F14" s="107">
        <v>309436.19</v>
      </c>
      <c r="G14" s="75">
        <f>SUM(F14/E14)</f>
        <v>0.9999999676831605</v>
      </c>
    </row>
    <row r="15" spans="1:7" ht="33.75">
      <c r="A15" s="42"/>
      <c r="B15" s="51"/>
      <c r="C15" s="103" t="s">
        <v>153</v>
      </c>
      <c r="D15" s="9" t="s">
        <v>158</v>
      </c>
      <c r="E15" s="107">
        <v>41258.16</v>
      </c>
      <c r="F15" s="107">
        <v>41258.16</v>
      </c>
      <c r="G15" s="75">
        <f>SUM(F15/E15)</f>
        <v>1</v>
      </c>
    </row>
    <row r="16" spans="1:7" ht="38.25">
      <c r="A16" s="40"/>
      <c r="B16" s="3" t="s">
        <v>154</v>
      </c>
      <c r="C16" s="11"/>
      <c r="D16" s="111" t="s">
        <v>155</v>
      </c>
      <c r="E16" s="108">
        <f>SUM(E17)</f>
        <v>347573.63</v>
      </c>
      <c r="F16" s="108">
        <f>SUM(F17)</f>
        <v>343036</v>
      </c>
      <c r="G16" s="113"/>
    </row>
    <row r="17" spans="1:7" ht="33.75">
      <c r="A17" s="42"/>
      <c r="B17" s="51"/>
      <c r="C17" s="103" t="s">
        <v>152</v>
      </c>
      <c r="D17" s="9" t="s">
        <v>158</v>
      </c>
      <c r="E17" s="107">
        <v>347573.63</v>
      </c>
      <c r="F17" s="107">
        <v>343036</v>
      </c>
      <c r="G17" s="75">
        <f>SUM(F17/E17)</f>
        <v>0.9869448381340091</v>
      </c>
    </row>
    <row r="18" spans="1:7" ht="12.75">
      <c r="A18" s="40"/>
      <c r="B18" s="3" t="s">
        <v>89</v>
      </c>
      <c r="C18" s="11"/>
      <c r="D18" s="64" t="s">
        <v>57</v>
      </c>
      <c r="E18" s="108">
        <f>SUM(E19)</f>
        <v>113692.13</v>
      </c>
      <c r="F18" s="108">
        <f>SUM(F19)</f>
        <v>113692.13</v>
      </c>
      <c r="G18" s="113">
        <f aca="true" t="shared" si="0" ref="G18:G24">SUM(F18/E18)</f>
        <v>1</v>
      </c>
    </row>
    <row r="19" spans="1:7" ht="45.75" thickBot="1">
      <c r="A19" s="44"/>
      <c r="B19" s="53"/>
      <c r="C19" s="101" t="s">
        <v>101</v>
      </c>
      <c r="D19" s="8" t="s">
        <v>159</v>
      </c>
      <c r="E19" s="112">
        <v>113692.13</v>
      </c>
      <c r="F19" s="112">
        <v>113692.13</v>
      </c>
      <c r="G19" s="75">
        <f t="shared" si="0"/>
        <v>1</v>
      </c>
    </row>
    <row r="20" spans="1:7" ht="17.25" customHeight="1" thickBot="1">
      <c r="A20" s="28" t="s">
        <v>12</v>
      </c>
      <c r="B20" s="29"/>
      <c r="C20" s="58"/>
      <c r="D20" s="26" t="s">
        <v>13</v>
      </c>
      <c r="E20" s="104">
        <f>SUM(E21)</f>
        <v>4200</v>
      </c>
      <c r="F20" s="104">
        <f>SUM(F21)</f>
        <v>4491.54</v>
      </c>
      <c r="G20" s="38">
        <f t="shared" si="0"/>
        <v>1.0694142857142857</v>
      </c>
    </row>
    <row r="21" spans="1:7" ht="12.75">
      <c r="A21" s="42"/>
      <c r="B21" s="2" t="s">
        <v>14</v>
      </c>
      <c r="C21" s="27"/>
      <c r="D21" s="16" t="s">
        <v>15</v>
      </c>
      <c r="E21" s="114">
        <f>SUM(E22)</f>
        <v>4200</v>
      </c>
      <c r="F21" s="114">
        <f>SUM(F22)</f>
        <v>4491.54</v>
      </c>
      <c r="G21" s="77">
        <f t="shared" si="0"/>
        <v>1.0694142857142857</v>
      </c>
    </row>
    <row r="22" spans="1:7" ht="34.5" thickBot="1">
      <c r="A22" s="44"/>
      <c r="B22" s="53"/>
      <c r="C22" s="102" t="s">
        <v>96</v>
      </c>
      <c r="D22" s="14" t="s">
        <v>171</v>
      </c>
      <c r="E22" s="106">
        <v>4200</v>
      </c>
      <c r="F22" s="106">
        <v>4491.54</v>
      </c>
      <c r="G22" s="75">
        <f t="shared" si="0"/>
        <v>1.0694142857142857</v>
      </c>
    </row>
    <row r="23" spans="1:7" ht="17.25" customHeight="1" thickBot="1">
      <c r="A23" s="30" t="s">
        <v>73</v>
      </c>
      <c r="B23" s="54"/>
      <c r="C23" s="31"/>
      <c r="D23" s="32" t="s">
        <v>74</v>
      </c>
      <c r="E23" s="115">
        <f>SUM(E24)</f>
        <v>8870</v>
      </c>
      <c r="F23" s="115">
        <f>SUM(F24)</f>
        <v>8870</v>
      </c>
      <c r="G23" s="39">
        <f t="shared" si="0"/>
        <v>1</v>
      </c>
    </row>
    <row r="24" spans="1:7" ht="12.75">
      <c r="A24" s="44"/>
      <c r="B24" s="2" t="s">
        <v>75</v>
      </c>
      <c r="C24" s="15"/>
      <c r="D24" s="16" t="s">
        <v>76</v>
      </c>
      <c r="E24" s="114">
        <f>SUM(E25:E25)</f>
        <v>8870</v>
      </c>
      <c r="F24" s="114">
        <f>SUM(F25:F25)</f>
        <v>8870</v>
      </c>
      <c r="G24" s="77">
        <f t="shared" si="0"/>
        <v>1</v>
      </c>
    </row>
    <row r="25" spans="1:7" ht="45.75" thickBot="1">
      <c r="A25" s="45"/>
      <c r="B25" s="18"/>
      <c r="C25" s="100">
        <v>2320</v>
      </c>
      <c r="D25" s="10" t="s">
        <v>77</v>
      </c>
      <c r="E25" s="109">
        <v>8870</v>
      </c>
      <c r="F25" s="109">
        <v>8870</v>
      </c>
      <c r="G25" s="72">
        <f aca="true" t="shared" si="1" ref="G25:G56">SUM(F25/E25)</f>
        <v>1</v>
      </c>
    </row>
    <row r="26" spans="1:7" ht="17.25" customHeight="1" thickBot="1">
      <c r="A26" s="28" t="s">
        <v>16</v>
      </c>
      <c r="B26" s="29"/>
      <c r="C26" s="58"/>
      <c r="D26" s="26" t="s">
        <v>17</v>
      </c>
      <c r="E26" s="104">
        <f>SUM(E27)</f>
        <v>337732.16</v>
      </c>
      <c r="F26" s="104">
        <f>SUM(F27)</f>
        <v>335488.60000000003</v>
      </c>
      <c r="G26" s="38">
        <f t="shared" si="1"/>
        <v>0.9933569844222121</v>
      </c>
    </row>
    <row r="27" spans="1:7" ht="25.5">
      <c r="A27" s="42"/>
      <c r="B27" s="33" t="s">
        <v>18</v>
      </c>
      <c r="C27" s="60"/>
      <c r="D27" s="16" t="s">
        <v>79</v>
      </c>
      <c r="E27" s="114">
        <f>SUM(E28:E34)</f>
        <v>337732.16</v>
      </c>
      <c r="F27" s="114">
        <f>SUM(F28:F34)</f>
        <v>335488.60000000003</v>
      </c>
      <c r="G27" s="77">
        <f t="shared" si="1"/>
        <v>0.9933569844222121</v>
      </c>
    </row>
    <row r="28" spans="1:7" ht="22.5">
      <c r="A28" s="44"/>
      <c r="B28" s="53"/>
      <c r="C28" s="101" t="s">
        <v>97</v>
      </c>
      <c r="D28" s="8" t="s">
        <v>160</v>
      </c>
      <c r="E28" s="112">
        <v>6500</v>
      </c>
      <c r="F28" s="112">
        <v>6653.16</v>
      </c>
      <c r="G28" s="74">
        <f t="shared" si="1"/>
        <v>1.0235630769230768</v>
      </c>
    </row>
    <row r="29" spans="1:7" ht="12.75">
      <c r="A29" s="42"/>
      <c r="B29" s="116"/>
      <c r="C29" s="102" t="s">
        <v>95</v>
      </c>
      <c r="D29" s="14" t="s">
        <v>100</v>
      </c>
      <c r="E29" s="106">
        <v>200</v>
      </c>
      <c r="F29" s="106">
        <v>227.69</v>
      </c>
      <c r="G29" s="75">
        <f t="shared" si="1"/>
        <v>1.13845</v>
      </c>
    </row>
    <row r="30" spans="1:7" ht="33.75">
      <c r="A30" s="44"/>
      <c r="B30" s="80"/>
      <c r="C30" s="102" t="s">
        <v>96</v>
      </c>
      <c r="D30" s="14" t="s">
        <v>173</v>
      </c>
      <c r="E30" s="106">
        <v>55000</v>
      </c>
      <c r="F30" s="106">
        <v>53193.55</v>
      </c>
      <c r="G30" s="75">
        <f t="shared" si="1"/>
        <v>0.9671554545454546</v>
      </c>
    </row>
    <row r="31" spans="1:7" ht="12.75">
      <c r="A31" s="44"/>
      <c r="B31" s="36"/>
      <c r="C31" s="101" t="s">
        <v>98</v>
      </c>
      <c r="D31" s="8" t="s">
        <v>172</v>
      </c>
      <c r="E31" s="112">
        <v>38000</v>
      </c>
      <c r="F31" s="112">
        <v>37710.31</v>
      </c>
      <c r="G31" s="74">
        <f t="shared" si="1"/>
        <v>0.9923765789473684</v>
      </c>
    </row>
    <row r="32" spans="1:7" ht="22.5">
      <c r="A32" s="44"/>
      <c r="B32" s="36"/>
      <c r="C32" s="101" t="s">
        <v>132</v>
      </c>
      <c r="D32" s="8" t="s">
        <v>133</v>
      </c>
      <c r="E32" s="112">
        <v>218806.59</v>
      </c>
      <c r="F32" s="112">
        <v>218313.44</v>
      </c>
      <c r="G32" s="74">
        <f t="shared" si="1"/>
        <v>0.9977461830560039</v>
      </c>
    </row>
    <row r="33" spans="1:7" ht="12.75">
      <c r="A33" s="44"/>
      <c r="B33" s="36"/>
      <c r="C33" s="101" t="s">
        <v>116</v>
      </c>
      <c r="D33" s="8" t="s">
        <v>117</v>
      </c>
      <c r="E33" s="112">
        <v>9900</v>
      </c>
      <c r="F33" s="112">
        <v>10058</v>
      </c>
      <c r="G33" s="74">
        <f t="shared" si="1"/>
        <v>1.015959595959596</v>
      </c>
    </row>
    <row r="34" spans="1:7" ht="13.5" thickBot="1">
      <c r="A34" s="44"/>
      <c r="B34" s="36"/>
      <c r="C34" s="102" t="s">
        <v>92</v>
      </c>
      <c r="D34" s="14" t="s">
        <v>82</v>
      </c>
      <c r="E34" s="120">
        <v>9325.57</v>
      </c>
      <c r="F34" s="127">
        <v>9332.45</v>
      </c>
      <c r="G34" s="73">
        <f t="shared" si="1"/>
        <v>1.0007377565124707</v>
      </c>
    </row>
    <row r="35" spans="1:7" ht="16.5" customHeight="1" thickBot="1">
      <c r="A35" s="28" t="s">
        <v>134</v>
      </c>
      <c r="B35" s="29"/>
      <c r="C35" s="58"/>
      <c r="D35" s="26" t="s">
        <v>135</v>
      </c>
      <c r="E35" s="104">
        <f>SUM(E36+E38)</f>
        <v>61700</v>
      </c>
      <c r="F35" s="104">
        <f>SUM(F36+F38)</f>
        <v>61700</v>
      </c>
      <c r="G35" s="38">
        <f t="shared" si="1"/>
        <v>1</v>
      </c>
    </row>
    <row r="36" spans="1:7" ht="25.5">
      <c r="A36" s="42"/>
      <c r="B36" s="33" t="s">
        <v>174</v>
      </c>
      <c r="C36" s="60"/>
      <c r="D36" s="16" t="s">
        <v>175</v>
      </c>
      <c r="E36" s="114">
        <f>SUM(E37)</f>
        <v>61000</v>
      </c>
      <c r="F36" s="114">
        <f>SUM(F37)</f>
        <v>61000</v>
      </c>
      <c r="G36" s="77">
        <f t="shared" si="1"/>
        <v>1</v>
      </c>
    </row>
    <row r="37" spans="1:7" ht="22.5">
      <c r="A37" s="44"/>
      <c r="B37" s="53"/>
      <c r="C37" s="101" t="s">
        <v>176</v>
      </c>
      <c r="D37" s="8" t="s">
        <v>177</v>
      </c>
      <c r="E37" s="112">
        <v>61000</v>
      </c>
      <c r="F37" s="112">
        <v>61000</v>
      </c>
      <c r="G37" s="74">
        <f t="shared" si="1"/>
        <v>1</v>
      </c>
    </row>
    <row r="38" spans="1:7" ht="12.75">
      <c r="A38" s="42"/>
      <c r="B38" s="11" t="s">
        <v>136</v>
      </c>
      <c r="C38" s="60"/>
      <c r="D38" s="16" t="s">
        <v>137</v>
      </c>
      <c r="E38" s="114">
        <f>SUM(E39)</f>
        <v>700</v>
      </c>
      <c r="F38" s="114">
        <f>SUM(F39)</f>
        <v>700</v>
      </c>
      <c r="G38" s="77">
        <f t="shared" si="1"/>
        <v>1</v>
      </c>
    </row>
    <row r="39" spans="1:7" ht="45.75" thickBot="1">
      <c r="A39" s="44"/>
      <c r="B39" s="53"/>
      <c r="C39" s="101" t="s">
        <v>125</v>
      </c>
      <c r="D39" s="8" t="s">
        <v>138</v>
      </c>
      <c r="E39" s="112">
        <v>700</v>
      </c>
      <c r="F39" s="112">
        <v>700</v>
      </c>
      <c r="G39" s="74">
        <f t="shared" si="1"/>
        <v>1</v>
      </c>
    </row>
    <row r="40" spans="1:7" ht="16.5" customHeight="1" thickBot="1">
      <c r="A40" s="28" t="s">
        <v>20</v>
      </c>
      <c r="B40" s="29"/>
      <c r="C40" s="58"/>
      <c r="D40" s="26" t="s">
        <v>21</v>
      </c>
      <c r="E40" s="104">
        <f>SUM(E41+E43+E48)</f>
        <v>96312.52</v>
      </c>
      <c r="F40" s="104">
        <f>SUM(F41+F43+F48)</f>
        <v>96570.04</v>
      </c>
      <c r="G40" s="38">
        <f t="shared" si="1"/>
        <v>1.0026737956809768</v>
      </c>
    </row>
    <row r="41" spans="1:7" ht="12.75">
      <c r="A41" s="42"/>
      <c r="B41" s="2" t="s">
        <v>22</v>
      </c>
      <c r="C41" s="27"/>
      <c r="D41" s="16" t="s">
        <v>23</v>
      </c>
      <c r="E41" s="114">
        <f>SUM(E42)</f>
        <v>74157</v>
      </c>
      <c r="F41" s="114">
        <f>SUM(F42)</f>
        <v>74157</v>
      </c>
      <c r="G41" s="77">
        <f t="shared" si="1"/>
        <v>1</v>
      </c>
    </row>
    <row r="42" spans="1:7" ht="45">
      <c r="A42" s="44"/>
      <c r="B42" s="53"/>
      <c r="C42" s="101" t="s">
        <v>101</v>
      </c>
      <c r="D42" s="8" t="s">
        <v>159</v>
      </c>
      <c r="E42" s="112">
        <v>74157</v>
      </c>
      <c r="F42" s="112">
        <v>74157</v>
      </c>
      <c r="G42" s="74">
        <f t="shared" si="1"/>
        <v>1</v>
      </c>
    </row>
    <row r="43" spans="1:7" ht="12.75">
      <c r="A43" s="40"/>
      <c r="B43" s="3" t="s">
        <v>24</v>
      </c>
      <c r="C43" s="27"/>
      <c r="D43" s="6" t="s">
        <v>25</v>
      </c>
      <c r="E43" s="108">
        <f>SUM(E44:E47)</f>
        <v>10219</v>
      </c>
      <c r="F43" s="108">
        <f>SUM(F44:F47)</f>
        <v>10476.64</v>
      </c>
      <c r="G43" s="76">
        <f t="shared" si="1"/>
        <v>1.0252118602602993</v>
      </c>
    </row>
    <row r="44" spans="1:7" ht="12.75">
      <c r="A44" s="44"/>
      <c r="B44" s="36"/>
      <c r="C44" s="101" t="s">
        <v>98</v>
      </c>
      <c r="D44" s="8" t="s">
        <v>26</v>
      </c>
      <c r="E44" s="112">
        <v>200</v>
      </c>
      <c r="F44" s="112">
        <v>182.33</v>
      </c>
      <c r="G44" s="74">
        <f t="shared" si="1"/>
        <v>0.9116500000000001</v>
      </c>
    </row>
    <row r="45" spans="1:7" ht="12.75">
      <c r="A45" s="44"/>
      <c r="B45" s="80"/>
      <c r="C45" s="101" t="s">
        <v>92</v>
      </c>
      <c r="D45" s="14" t="s">
        <v>82</v>
      </c>
      <c r="E45" s="112">
        <v>2488</v>
      </c>
      <c r="F45" s="112">
        <v>2484</v>
      </c>
      <c r="G45" s="74">
        <f t="shared" si="1"/>
        <v>0.9983922829581994</v>
      </c>
    </row>
    <row r="46" spans="1:7" ht="33.75">
      <c r="A46" s="44"/>
      <c r="B46" s="80"/>
      <c r="C46" s="101" t="s">
        <v>102</v>
      </c>
      <c r="D46" s="8" t="s">
        <v>126</v>
      </c>
      <c r="E46" s="112">
        <v>1200</v>
      </c>
      <c r="F46" s="112">
        <v>1486.52</v>
      </c>
      <c r="G46" s="74">
        <f t="shared" si="1"/>
        <v>1.2387666666666666</v>
      </c>
    </row>
    <row r="47" spans="1:7" ht="33.75">
      <c r="A47" s="44"/>
      <c r="B47" s="80"/>
      <c r="C47" s="101" t="s">
        <v>93</v>
      </c>
      <c r="D47" s="8" t="s">
        <v>85</v>
      </c>
      <c r="E47" s="112">
        <v>6331</v>
      </c>
      <c r="F47" s="112">
        <v>6323.79</v>
      </c>
      <c r="G47" s="74">
        <f t="shared" si="1"/>
        <v>0.9988611593745064</v>
      </c>
    </row>
    <row r="48" spans="1:7" ht="12.75">
      <c r="A48" s="45"/>
      <c r="B48" s="3" t="s">
        <v>84</v>
      </c>
      <c r="C48" s="11"/>
      <c r="D48" s="6" t="s">
        <v>57</v>
      </c>
      <c r="E48" s="108">
        <f>SUM(E49:E50)</f>
        <v>11936.519999999999</v>
      </c>
      <c r="F48" s="108">
        <f>SUM(F49:F50)</f>
        <v>11936.4</v>
      </c>
      <c r="G48" s="76">
        <f t="shared" si="1"/>
        <v>0.9999899468186708</v>
      </c>
    </row>
    <row r="49" spans="1:7" ht="22.5">
      <c r="A49" s="44"/>
      <c r="B49" s="81"/>
      <c r="C49" s="101" t="s">
        <v>132</v>
      </c>
      <c r="D49" s="8" t="s">
        <v>133</v>
      </c>
      <c r="E49" s="112">
        <v>9259.8</v>
      </c>
      <c r="F49" s="112">
        <v>9259.8</v>
      </c>
      <c r="G49" s="74">
        <f t="shared" si="1"/>
        <v>1</v>
      </c>
    </row>
    <row r="50" spans="1:7" ht="13.5" thickBot="1">
      <c r="A50" s="44"/>
      <c r="B50" s="80"/>
      <c r="C50" s="101" t="s">
        <v>92</v>
      </c>
      <c r="D50" s="14" t="s">
        <v>82</v>
      </c>
      <c r="E50" s="112">
        <v>2676.72</v>
      </c>
      <c r="F50" s="112">
        <v>2676.6</v>
      </c>
      <c r="G50" s="74">
        <f t="shared" si="1"/>
        <v>0.9999551690128217</v>
      </c>
    </row>
    <row r="51" spans="1:7" ht="54.75" customHeight="1" thickBot="1">
      <c r="A51" s="28" t="s">
        <v>27</v>
      </c>
      <c r="B51" s="29"/>
      <c r="C51" s="58"/>
      <c r="D51" s="26" t="s">
        <v>149</v>
      </c>
      <c r="E51" s="104">
        <f>SUM(E52+E54)</f>
        <v>7331</v>
      </c>
      <c r="F51" s="104">
        <f>SUM(F52+F54)</f>
        <v>7331</v>
      </c>
      <c r="G51" s="38">
        <f t="shared" si="1"/>
        <v>1</v>
      </c>
    </row>
    <row r="52" spans="1:7" ht="25.5">
      <c r="A52" s="40"/>
      <c r="B52" s="2" t="s">
        <v>28</v>
      </c>
      <c r="C52" s="27"/>
      <c r="D52" s="16" t="s">
        <v>150</v>
      </c>
      <c r="E52" s="114">
        <f>SUM(E53)</f>
        <v>800</v>
      </c>
      <c r="F52" s="114">
        <f>SUM(F53)</f>
        <v>800</v>
      </c>
      <c r="G52" s="77">
        <f t="shared" si="1"/>
        <v>1</v>
      </c>
    </row>
    <row r="53" spans="1:7" ht="45">
      <c r="A53" s="42"/>
      <c r="B53" s="18"/>
      <c r="C53" s="101" t="s">
        <v>101</v>
      </c>
      <c r="D53" s="8" t="s">
        <v>159</v>
      </c>
      <c r="E53" s="110">
        <v>800</v>
      </c>
      <c r="F53" s="110">
        <v>800</v>
      </c>
      <c r="G53" s="72">
        <f t="shared" si="1"/>
        <v>1</v>
      </c>
    </row>
    <row r="54" spans="1:7" ht="12.75">
      <c r="A54" s="40"/>
      <c r="B54" s="11" t="s">
        <v>178</v>
      </c>
      <c r="C54" s="27"/>
      <c r="D54" s="16" t="s">
        <v>179</v>
      </c>
      <c r="E54" s="114">
        <f>SUM(E55)</f>
        <v>6531</v>
      </c>
      <c r="F54" s="114">
        <f>SUM(F55)</f>
        <v>6531</v>
      </c>
      <c r="G54" s="77">
        <f t="shared" si="1"/>
        <v>1</v>
      </c>
    </row>
    <row r="55" spans="1:7" ht="45.75" thickBot="1">
      <c r="A55" s="42"/>
      <c r="B55" s="18"/>
      <c r="C55" s="101" t="s">
        <v>101</v>
      </c>
      <c r="D55" s="8" t="s">
        <v>159</v>
      </c>
      <c r="E55" s="110">
        <v>6531</v>
      </c>
      <c r="F55" s="110">
        <v>6531</v>
      </c>
      <c r="G55" s="72">
        <f t="shared" si="1"/>
        <v>1</v>
      </c>
    </row>
    <row r="56" spans="1:9" ht="17.25" customHeight="1" thickBot="1">
      <c r="A56" s="28" t="s">
        <v>180</v>
      </c>
      <c r="B56" s="65"/>
      <c r="C56" s="65"/>
      <c r="D56" s="26" t="s">
        <v>181</v>
      </c>
      <c r="E56" s="104">
        <f>SUM(E57)</f>
        <v>1000</v>
      </c>
      <c r="F56" s="104">
        <f>SUM(F57)</f>
        <v>1000</v>
      </c>
      <c r="G56" s="38">
        <f t="shared" si="1"/>
        <v>1</v>
      </c>
      <c r="H56" s="68"/>
      <c r="I56" s="68"/>
    </row>
    <row r="57" spans="1:9" ht="12.75">
      <c r="A57" s="42"/>
      <c r="B57" s="66">
        <v>75212</v>
      </c>
      <c r="C57" s="66"/>
      <c r="D57" s="67" t="s">
        <v>182</v>
      </c>
      <c r="E57" s="117">
        <f>SUM(E58:E58)</f>
        <v>1000</v>
      </c>
      <c r="F57" s="118">
        <f>SUM(F58:F58)</f>
        <v>1000</v>
      </c>
      <c r="G57" s="76">
        <f aca="true" t="shared" si="2" ref="G57:G75">SUM(F57/E57)</f>
        <v>1</v>
      </c>
      <c r="H57" s="71"/>
      <c r="I57" s="69"/>
    </row>
    <row r="58" spans="1:7" ht="45.75" thickBot="1">
      <c r="A58" s="44"/>
      <c r="B58" s="53"/>
      <c r="C58" s="101" t="s">
        <v>125</v>
      </c>
      <c r="D58" s="8" t="s">
        <v>138</v>
      </c>
      <c r="E58" s="112">
        <v>1000</v>
      </c>
      <c r="F58" s="112">
        <v>1000</v>
      </c>
      <c r="G58" s="74">
        <f t="shared" si="2"/>
        <v>1</v>
      </c>
    </row>
    <row r="59" spans="1:9" ht="28.5" customHeight="1" thickBot="1">
      <c r="A59" s="28" t="s">
        <v>90</v>
      </c>
      <c r="B59" s="65"/>
      <c r="C59" s="65"/>
      <c r="D59" s="26" t="s">
        <v>166</v>
      </c>
      <c r="E59" s="104">
        <f>SUM(E60+E62)</f>
        <v>7750</v>
      </c>
      <c r="F59" s="104">
        <f>SUM(F60+F62)</f>
        <v>7750</v>
      </c>
      <c r="G59" s="38">
        <f t="shared" si="2"/>
        <v>1</v>
      </c>
      <c r="H59" s="68"/>
      <c r="I59" s="68"/>
    </row>
    <row r="60" spans="1:9" ht="12.75">
      <c r="A60" s="42"/>
      <c r="B60" s="66">
        <v>75412</v>
      </c>
      <c r="C60" s="66"/>
      <c r="D60" s="67" t="s">
        <v>91</v>
      </c>
      <c r="E60" s="117">
        <f>SUM(E61:E61)</f>
        <v>7450</v>
      </c>
      <c r="F60" s="118">
        <f>SUM(F61:F61)</f>
        <v>7450</v>
      </c>
      <c r="G60" s="76">
        <f t="shared" si="2"/>
        <v>1</v>
      </c>
      <c r="H60" s="71"/>
      <c r="I60" s="69"/>
    </row>
    <row r="61" spans="1:7" ht="33.75">
      <c r="A61" s="42"/>
      <c r="B61" s="51"/>
      <c r="C61" s="100">
        <v>6290</v>
      </c>
      <c r="D61" s="63" t="s">
        <v>170</v>
      </c>
      <c r="E61" s="106">
        <v>7450</v>
      </c>
      <c r="F61" s="106">
        <v>7450</v>
      </c>
      <c r="G61" s="75">
        <f t="shared" si="2"/>
        <v>1</v>
      </c>
    </row>
    <row r="62" spans="1:7" ht="12.75">
      <c r="A62" s="40"/>
      <c r="B62" s="128" t="s">
        <v>139</v>
      </c>
      <c r="C62" s="27"/>
      <c r="D62" s="16" t="s">
        <v>140</v>
      </c>
      <c r="E62" s="108">
        <f>SUM(E63)</f>
        <v>300</v>
      </c>
      <c r="F62" s="108">
        <f>SUM(F63)</f>
        <v>300</v>
      </c>
      <c r="G62" s="76">
        <f t="shared" si="2"/>
        <v>1</v>
      </c>
    </row>
    <row r="63" spans="1:7" ht="45.75" thickBot="1">
      <c r="A63" s="42"/>
      <c r="B63" s="18"/>
      <c r="C63" s="101" t="s">
        <v>101</v>
      </c>
      <c r="D63" s="8" t="s">
        <v>159</v>
      </c>
      <c r="E63" s="110">
        <v>300</v>
      </c>
      <c r="F63" s="110">
        <v>300</v>
      </c>
      <c r="G63" s="72">
        <f t="shared" si="2"/>
        <v>1</v>
      </c>
    </row>
    <row r="64" spans="1:7" ht="67.5" customHeight="1" thickBot="1">
      <c r="A64" s="34" t="s">
        <v>29</v>
      </c>
      <c r="B64" s="29"/>
      <c r="C64" s="58"/>
      <c r="D64" s="26" t="s">
        <v>127</v>
      </c>
      <c r="E64" s="104">
        <f>SUM(E65+E68+E76+E87+E89+E91+E94)</f>
        <v>2265232.8</v>
      </c>
      <c r="F64" s="104">
        <f>SUM(F65+F68+F76+F87+F89+F91+F94)</f>
        <v>2113681.77</v>
      </c>
      <c r="G64" s="38">
        <f t="shared" si="2"/>
        <v>0.933096929375206</v>
      </c>
    </row>
    <row r="65" spans="1:7" ht="12.75">
      <c r="A65" s="46"/>
      <c r="B65" s="2" t="s">
        <v>30</v>
      </c>
      <c r="C65" s="27"/>
      <c r="D65" s="16" t="s">
        <v>31</v>
      </c>
      <c r="E65" s="114">
        <f>SUM(E66:E67)</f>
        <v>210</v>
      </c>
      <c r="F65" s="114">
        <f>SUM(F66:F67)</f>
        <v>0</v>
      </c>
      <c r="G65" s="77">
        <f t="shared" si="2"/>
        <v>0</v>
      </c>
    </row>
    <row r="66" spans="1:7" ht="22.5">
      <c r="A66" s="43"/>
      <c r="B66" s="53"/>
      <c r="C66" s="101" t="s">
        <v>103</v>
      </c>
      <c r="D66" s="8" t="s">
        <v>162</v>
      </c>
      <c r="E66" s="112">
        <v>160</v>
      </c>
      <c r="F66" s="112">
        <v>0</v>
      </c>
      <c r="G66" s="74">
        <f t="shared" si="2"/>
        <v>0</v>
      </c>
    </row>
    <row r="67" spans="1:7" ht="22.5">
      <c r="A67" s="42"/>
      <c r="B67" s="36"/>
      <c r="C67" s="101" t="s">
        <v>99</v>
      </c>
      <c r="D67" s="8" t="s">
        <v>65</v>
      </c>
      <c r="E67" s="110">
        <v>50</v>
      </c>
      <c r="F67" s="110">
        <v>0</v>
      </c>
      <c r="G67" s="72">
        <f t="shared" si="2"/>
        <v>0</v>
      </c>
    </row>
    <row r="68" spans="1:7" ht="63.75">
      <c r="A68" s="40"/>
      <c r="B68" s="3" t="s">
        <v>32</v>
      </c>
      <c r="C68" s="1"/>
      <c r="D68" s="6" t="s">
        <v>141</v>
      </c>
      <c r="E68" s="108">
        <f>SUM(E69:E75)</f>
        <v>579346</v>
      </c>
      <c r="F68" s="108">
        <f>SUM(F69:F75)</f>
        <v>563137.3</v>
      </c>
      <c r="G68" s="76">
        <f t="shared" si="2"/>
        <v>0.9720224183821068</v>
      </c>
    </row>
    <row r="69" spans="1:7" ht="12.75">
      <c r="A69" s="44"/>
      <c r="B69" s="36"/>
      <c r="C69" s="101" t="s">
        <v>104</v>
      </c>
      <c r="D69" s="8" t="s">
        <v>33</v>
      </c>
      <c r="E69" s="112">
        <v>290000</v>
      </c>
      <c r="F69" s="112">
        <v>287105.7</v>
      </c>
      <c r="G69" s="74">
        <f t="shared" si="2"/>
        <v>0.9900196551724139</v>
      </c>
    </row>
    <row r="70" spans="1:7" ht="12.75">
      <c r="A70" s="44"/>
      <c r="B70" s="36"/>
      <c r="C70" s="101" t="s">
        <v>105</v>
      </c>
      <c r="D70" s="8" t="s">
        <v>34</v>
      </c>
      <c r="E70" s="112">
        <v>200000</v>
      </c>
      <c r="F70" s="112">
        <v>190730.1</v>
      </c>
      <c r="G70" s="74">
        <f t="shared" si="2"/>
        <v>0.9536505000000001</v>
      </c>
    </row>
    <row r="71" spans="1:7" ht="12.75">
      <c r="A71" s="44"/>
      <c r="B71" s="36"/>
      <c r="C71" s="101" t="s">
        <v>106</v>
      </c>
      <c r="D71" s="8" t="s">
        <v>35</v>
      </c>
      <c r="E71" s="112">
        <v>76000</v>
      </c>
      <c r="F71" s="112">
        <v>75636</v>
      </c>
      <c r="G71" s="74">
        <f t="shared" si="2"/>
        <v>0.9952105263157894</v>
      </c>
    </row>
    <row r="72" spans="1:7" ht="12.75">
      <c r="A72" s="44"/>
      <c r="B72" s="36"/>
      <c r="C72" s="101" t="s">
        <v>107</v>
      </c>
      <c r="D72" s="8" t="s">
        <v>37</v>
      </c>
      <c r="E72" s="112">
        <v>5018</v>
      </c>
      <c r="F72" s="112">
        <v>5197</v>
      </c>
      <c r="G72" s="74">
        <f t="shared" si="2"/>
        <v>1.0356715823037066</v>
      </c>
    </row>
    <row r="73" spans="1:7" ht="12.75">
      <c r="A73" s="44"/>
      <c r="B73" s="36"/>
      <c r="C73" s="101" t="s">
        <v>110</v>
      </c>
      <c r="D73" s="8" t="s">
        <v>36</v>
      </c>
      <c r="E73" s="112">
        <v>1340</v>
      </c>
      <c r="F73" s="112">
        <v>1340</v>
      </c>
      <c r="G73" s="74">
        <f t="shared" si="2"/>
        <v>1</v>
      </c>
    </row>
    <row r="74" spans="1:7" ht="22.5">
      <c r="A74" s="44"/>
      <c r="B74" s="80"/>
      <c r="C74" s="101" t="s">
        <v>99</v>
      </c>
      <c r="D74" s="8" t="s">
        <v>65</v>
      </c>
      <c r="E74" s="112">
        <v>4000</v>
      </c>
      <c r="F74" s="112">
        <v>3128.5</v>
      </c>
      <c r="G74" s="74">
        <f t="shared" si="2"/>
        <v>0.782125</v>
      </c>
    </row>
    <row r="75" spans="1:7" ht="22.5">
      <c r="A75" s="44"/>
      <c r="B75" s="119"/>
      <c r="C75" s="101" t="s">
        <v>157</v>
      </c>
      <c r="D75" s="8" t="s">
        <v>163</v>
      </c>
      <c r="E75" s="112">
        <v>2988</v>
      </c>
      <c r="F75" s="112">
        <v>0</v>
      </c>
      <c r="G75" s="74">
        <f t="shared" si="2"/>
        <v>0</v>
      </c>
    </row>
    <row r="76" spans="1:7" ht="63.75">
      <c r="A76" s="40"/>
      <c r="B76" s="3" t="s">
        <v>142</v>
      </c>
      <c r="C76" s="1"/>
      <c r="D76" s="6" t="s">
        <v>143</v>
      </c>
      <c r="E76" s="108">
        <f>SUM(E77:E86)</f>
        <v>1061193.8</v>
      </c>
      <c r="F76" s="108">
        <f>SUM(F77:F86)</f>
        <v>884969.1100000001</v>
      </c>
      <c r="G76" s="76">
        <f aca="true" t="shared" si="3" ref="G76:G83">SUM(F76/E76)</f>
        <v>0.8339373166333992</v>
      </c>
    </row>
    <row r="77" spans="1:7" ht="12.75">
      <c r="A77" s="44"/>
      <c r="B77" s="36"/>
      <c r="C77" s="101" t="s">
        <v>104</v>
      </c>
      <c r="D77" s="8" t="s">
        <v>33</v>
      </c>
      <c r="E77" s="112">
        <v>360000</v>
      </c>
      <c r="F77" s="112">
        <v>309695.13</v>
      </c>
      <c r="G77" s="74">
        <f t="shared" si="3"/>
        <v>0.8602642500000001</v>
      </c>
    </row>
    <row r="78" spans="1:7" ht="12.75">
      <c r="A78" s="44"/>
      <c r="B78" s="36"/>
      <c r="C78" s="101" t="s">
        <v>105</v>
      </c>
      <c r="D78" s="8" t="s">
        <v>34</v>
      </c>
      <c r="E78" s="112">
        <v>624575</v>
      </c>
      <c r="F78" s="112">
        <v>485306.05</v>
      </c>
      <c r="G78" s="74">
        <f t="shared" si="3"/>
        <v>0.7770180522755473</v>
      </c>
    </row>
    <row r="79" spans="1:7" ht="12.75">
      <c r="A79" s="44"/>
      <c r="B79" s="36"/>
      <c r="C79" s="101" t="s">
        <v>106</v>
      </c>
      <c r="D79" s="8" t="s">
        <v>35</v>
      </c>
      <c r="E79" s="112">
        <v>6000</v>
      </c>
      <c r="F79" s="112">
        <v>6214.8</v>
      </c>
      <c r="G79" s="74">
        <f t="shared" si="3"/>
        <v>1.0358</v>
      </c>
    </row>
    <row r="80" spans="1:7" ht="12.75">
      <c r="A80" s="44"/>
      <c r="B80" s="36"/>
      <c r="C80" s="101" t="s">
        <v>107</v>
      </c>
      <c r="D80" s="8" t="s">
        <v>37</v>
      </c>
      <c r="E80" s="112">
        <v>15000</v>
      </c>
      <c r="F80" s="112">
        <v>14778.6</v>
      </c>
      <c r="G80" s="74">
        <f t="shared" si="3"/>
        <v>0.98524</v>
      </c>
    </row>
    <row r="81" spans="1:7" ht="12.75">
      <c r="A81" s="44"/>
      <c r="B81" s="36"/>
      <c r="C81" s="101" t="s">
        <v>108</v>
      </c>
      <c r="D81" s="8" t="s">
        <v>38</v>
      </c>
      <c r="E81" s="112">
        <v>500</v>
      </c>
      <c r="F81" s="112">
        <v>849</v>
      </c>
      <c r="G81" s="74">
        <f t="shared" si="3"/>
        <v>1.698</v>
      </c>
    </row>
    <row r="82" spans="1:7" ht="12.75">
      <c r="A82" s="44"/>
      <c r="B82" s="36"/>
      <c r="C82" s="101" t="s">
        <v>109</v>
      </c>
      <c r="D82" s="8" t="s">
        <v>39</v>
      </c>
      <c r="E82" s="110">
        <v>0</v>
      </c>
      <c r="F82" s="110">
        <v>100</v>
      </c>
      <c r="G82" s="72"/>
    </row>
    <row r="83" spans="1:7" ht="12.75">
      <c r="A83" s="44"/>
      <c r="B83" s="36"/>
      <c r="C83" s="101" t="s">
        <v>147</v>
      </c>
      <c r="D83" s="8" t="s">
        <v>148</v>
      </c>
      <c r="E83" s="110">
        <v>818.8</v>
      </c>
      <c r="F83" s="110">
        <v>818.8</v>
      </c>
      <c r="G83" s="72">
        <f t="shared" si="3"/>
        <v>1</v>
      </c>
    </row>
    <row r="84" spans="1:7" ht="12.75">
      <c r="A84" s="44"/>
      <c r="B84" s="36"/>
      <c r="C84" s="101" t="s">
        <v>110</v>
      </c>
      <c r="D84" s="8" t="s">
        <v>36</v>
      </c>
      <c r="E84" s="112">
        <v>10000</v>
      </c>
      <c r="F84" s="112">
        <v>21933.81</v>
      </c>
      <c r="G84" s="72">
        <f>SUM(F84/E84)</f>
        <v>2.193381</v>
      </c>
    </row>
    <row r="85" spans="1:7" ht="12.75">
      <c r="A85" s="44"/>
      <c r="B85" s="36"/>
      <c r="C85" s="101" t="s">
        <v>95</v>
      </c>
      <c r="D85" s="17" t="s">
        <v>55</v>
      </c>
      <c r="E85" s="112">
        <v>300</v>
      </c>
      <c r="F85" s="112">
        <v>383</v>
      </c>
      <c r="G85" s="74">
        <f>SUM(F85/E85)</f>
        <v>1.2766666666666666</v>
      </c>
    </row>
    <row r="86" spans="1:7" ht="22.5">
      <c r="A86" s="44"/>
      <c r="B86" s="55"/>
      <c r="C86" s="101" t="s">
        <v>99</v>
      </c>
      <c r="D86" s="8" t="s">
        <v>65</v>
      </c>
      <c r="E86" s="112">
        <v>44000</v>
      </c>
      <c r="F86" s="112">
        <v>44889.92</v>
      </c>
      <c r="G86" s="74">
        <f>SUM(F86/E86)</f>
        <v>1.0202254545454545</v>
      </c>
    </row>
    <row r="87" spans="1:7" ht="38.25">
      <c r="A87" s="40"/>
      <c r="B87" s="3" t="s">
        <v>40</v>
      </c>
      <c r="C87" s="11"/>
      <c r="D87" s="6" t="s">
        <v>66</v>
      </c>
      <c r="E87" s="108">
        <f>SUM(E88)</f>
        <v>12000</v>
      </c>
      <c r="F87" s="108">
        <f>SUM(F88)</f>
        <v>12245.3</v>
      </c>
      <c r="G87" s="76">
        <f>SUM(F87/E87)</f>
        <v>1.0204416666666667</v>
      </c>
    </row>
    <row r="88" spans="1:7" ht="12.75">
      <c r="A88" s="44"/>
      <c r="B88" s="36"/>
      <c r="C88" s="101" t="s">
        <v>114</v>
      </c>
      <c r="D88" s="8" t="s">
        <v>41</v>
      </c>
      <c r="E88" s="112">
        <v>12000</v>
      </c>
      <c r="F88" s="112">
        <v>12245.3</v>
      </c>
      <c r="G88" s="74">
        <f>SUM(F88/E88)</f>
        <v>1.0204416666666667</v>
      </c>
    </row>
    <row r="89" spans="1:7" ht="12.75">
      <c r="A89" s="40"/>
      <c r="B89" s="3" t="s">
        <v>183</v>
      </c>
      <c r="C89" s="11"/>
      <c r="D89" s="6" t="s">
        <v>184</v>
      </c>
      <c r="E89" s="108">
        <f>SUM(E90)</f>
        <v>0</v>
      </c>
      <c r="F89" s="108">
        <f>SUM(F90)</f>
        <v>110</v>
      </c>
      <c r="G89" s="76"/>
    </row>
    <row r="90" spans="1:7" ht="22.5">
      <c r="A90" s="44"/>
      <c r="B90" s="53"/>
      <c r="C90" s="101" t="s">
        <v>176</v>
      </c>
      <c r="D90" s="8" t="s">
        <v>177</v>
      </c>
      <c r="E90" s="112">
        <v>0</v>
      </c>
      <c r="F90" s="112">
        <v>110</v>
      </c>
      <c r="G90" s="74"/>
    </row>
    <row r="91" spans="1:7" ht="25.5">
      <c r="A91" s="40"/>
      <c r="B91" s="3" t="s">
        <v>42</v>
      </c>
      <c r="C91" s="11"/>
      <c r="D91" s="6" t="s">
        <v>67</v>
      </c>
      <c r="E91" s="108">
        <f>SUM(E92:E93)</f>
        <v>612483</v>
      </c>
      <c r="F91" s="108">
        <f>SUM(F92:F93)</f>
        <v>653143.54</v>
      </c>
      <c r="G91" s="76">
        <f>SUM(F91/E91)</f>
        <v>1.0663863976632821</v>
      </c>
    </row>
    <row r="92" spans="1:7" ht="12.75">
      <c r="A92" s="44"/>
      <c r="B92" s="36"/>
      <c r="C92" s="101" t="s">
        <v>113</v>
      </c>
      <c r="D92" s="8" t="s">
        <v>43</v>
      </c>
      <c r="E92" s="112">
        <v>594854</v>
      </c>
      <c r="F92" s="112">
        <v>634912</v>
      </c>
      <c r="G92" s="74">
        <f>SUM(F92/E92)</f>
        <v>1.0673408937319073</v>
      </c>
    </row>
    <row r="93" spans="1:7" ht="12.75">
      <c r="A93" s="44"/>
      <c r="B93" s="36"/>
      <c r="C93" s="101" t="s">
        <v>112</v>
      </c>
      <c r="D93" s="8" t="s">
        <v>44</v>
      </c>
      <c r="E93" s="110">
        <v>17629</v>
      </c>
      <c r="F93" s="110">
        <v>18231.54</v>
      </c>
      <c r="G93" s="72">
        <f>SUM(F93/E93)</f>
        <v>1.0341789097509786</v>
      </c>
    </row>
    <row r="94" spans="1:7" ht="38.25">
      <c r="A94" s="40"/>
      <c r="B94" s="3" t="s">
        <v>185</v>
      </c>
      <c r="C94" s="11"/>
      <c r="D94" s="6" t="s">
        <v>186</v>
      </c>
      <c r="E94" s="108">
        <f>SUM(E95)</f>
        <v>0</v>
      </c>
      <c r="F94" s="108">
        <f>SUM(F95)</f>
        <v>76.52</v>
      </c>
      <c r="G94" s="76"/>
    </row>
    <row r="95" spans="1:7" ht="13.5" thickBot="1">
      <c r="A95" s="44"/>
      <c r="B95" s="36"/>
      <c r="C95" s="101" t="s">
        <v>95</v>
      </c>
      <c r="D95" s="17" t="s">
        <v>55</v>
      </c>
      <c r="E95" s="112">
        <v>0</v>
      </c>
      <c r="F95" s="112">
        <v>76.52</v>
      </c>
      <c r="G95" s="74"/>
    </row>
    <row r="96" spans="1:7" ht="17.25" customHeight="1" thickBot="1">
      <c r="A96" s="28" t="s">
        <v>45</v>
      </c>
      <c r="B96" s="29"/>
      <c r="C96" s="58"/>
      <c r="D96" s="26" t="s">
        <v>46</v>
      </c>
      <c r="E96" s="104">
        <f>SUM(E97+E99+E101+E103)</f>
        <v>2821278</v>
      </c>
      <c r="F96" s="104">
        <f>SUM(F97+F99+F101+F103)</f>
        <v>2821863.5</v>
      </c>
      <c r="G96" s="38">
        <f aca="true" t="shared" si="4" ref="G96:G102">SUM(F96/E96)</f>
        <v>1.000207530062617</v>
      </c>
    </row>
    <row r="97" spans="1:7" ht="12.75">
      <c r="A97" s="42"/>
      <c r="B97" s="2" t="s">
        <v>47</v>
      </c>
      <c r="C97" s="27"/>
      <c r="D97" s="16" t="s">
        <v>48</v>
      </c>
      <c r="E97" s="114">
        <f>SUM(E98)</f>
        <v>1964717</v>
      </c>
      <c r="F97" s="114">
        <f>SUM(F98)</f>
        <v>1964717</v>
      </c>
      <c r="G97" s="77">
        <f t="shared" si="4"/>
        <v>1</v>
      </c>
    </row>
    <row r="98" spans="1:7" ht="12.75">
      <c r="A98" s="44"/>
      <c r="B98" s="56"/>
      <c r="C98" s="101" t="s">
        <v>111</v>
      </c>
      <c r="D98" s="8" t="s">
        <v>49</v>
      </c>
      <c r="E98" s="110">
        <v>1964717</v>
      </c>
      <c r="F98" s="110">
        <v>1964717</v>
      </c>
      <c r="G98" s="72">
        <f t="shared" si="4"/>
        <v>1</v>
      </c>
    </row>
    <row r="99" spans="1:7" ht="25.5">
      <c r="A99" s="40"/>
      <c r="B99" s="3" t="s">
        <v>115</v>
      </c>
      <c r="C99" s="11"/>
      <c r="D99" s="6" t="s">
        <v>128</v>
      </c>
      <c r="E99" s="108">
        <f>SUM(E100)</f>
        <v>847852</v>
      </c>
      <c r="F99" s="108">
        <f>SUM(F100)</f>
        <v>847852</v>
      </c>
      <c r="G99" s="76">
        <f t="shared" si="4"/>
        <v>1</v>
      </c>
    </row>
    <row r="100" spans="1:7" ht="12.75">
      <c r="A100" s="44"/>
      <c r="B100" s="81"/>
      <c r="C100" s="102" t="s">
        <v>111</v>
      </c>
      <c r="D100" s="14" t="s">
        <v>49</v>
      </c>
      <c r="E100" s="120">
        <v>847852</v>
      </c>
      <c r="F100" s="120">
        <v>847852</v>
      </c>
      <c r="G100" s="73">
        <f t="shared" si="4"/>
        <v>1</v>
      </c>
    </row>
    <row r="101" spans="1:7" ht="12.75">
      <c r="A101" s="45"/>
      <c r="B101" s="3" t="s">
        <v>86</v>
      </c>
      <c r="C101" s="11"/>
      <c r="D101" s="6" t="s">
        <v>87</v>
      </c>
      <c r="E101" s="108">
        <f>SUM(E102)</f>
        <v>1900</v>
      </c>
      <c r="F101" s="108">
        <f>SUM(F102:F102)</f>
        <v>2485.5</v>
      </c>
      <c r="G101" s="76">
        <f t="shared" si="4"/>
        <v>1.3081578947368422</v>
      </c>
    </row>
    <row r="102" spans="1:7" ht="12.75">
      <c r="A102" s="45"/>
      <c r="B102" s="18"/>
      <c r="C102" s="101" t="s">
        <v>116</v>
      </c>
      <c r="D102" s="8" t="s">
        <v>117</v>
      </c>
      <c r="E102" s="110">
        <v>1900</v>
      </c>
      <c r="F102" s="110">
        <v>2485.5</v>
      </c>
      <c r="G102" s="73">
        <f t="shared" si="4"/>
        <v>1.3081578947368422</v>
      </c>
    </row>
    <row r="103" spans="1:7" ht="25.5">
      <c r="A103" s="45"/>
      <c r="B103" s="3" t="s">
        <v>144</v>
      </c>
      <c r="C103" s="11"/>
      <c r="D103" s="6" t="s">
        <v>145</v>
      </c>
      <c r="E103" s="108">
        <f>SUM(E104)</f>
        <v>6809</v>
      </c>
      <c r="F103" s="108">
        <f>SUM(F104)</f>
        <v>6809</v>
      </c>
      <c r="G103" s="76">
        <f aca="true" t="shared" si="5" ref="G103:G108">SUM(F103/E103)</f>
        <v>1</v>
      </c>
    </row>
    <row r="104" spans="1:7" ht="13.5" thickBot="1">
      <c r="A104" s="44"/>
      <c r="B104" s="81"/>
      <c r="C104" s="102" t="s">
        <v>111</v>
      </c>
      <c r="D104" s="14" t="s">
        <v>49</v>
      </c>
      <c r="E104" s="120">
        <v>6809</v>
      </c>
      <c r="F104" s="120">
        <v>6809</v>
      </c>
      <c r="G104" s="73">
        <f t="shared" si="5"/>
        <v>1</v>
      </c>
    </row>
    <row r="105" spans="1:7" ht="17.25" customHeight="1" thickBot="1">
      <c r="A105" s="28" t="s">
        <v>50</v>
      </c>
      <c r="B105" s="29"/>
      <c r="C105" s="58"/>
      <c r="D105" s="26" t="s">
        <v>51</v>
      </c>
      <c r="E105" s="104">
        <f>SUM(E106+E109+E111)</f>
        <v>101876</v>
      </c>
      <c r="F105" s="104">
        <f>SUM(F106+F109+F111)</f>
        <v>90379.79000000001</v>
      </c>
      <c r="G105" s="38">
        <f t="shared" si="5"/>
        <v>0.8871548745533787</v>
      </c>
    </row>
    <row r="106" spans="1:7" ht="12.75">
      <c r="A106" s="42"/>
      <c r="B106" s="2" t="s">
        <v>52</v>
      </c>
      <c r="C106" s="27"/>
      <c r="D106" s="16" t="s">
        <v>53</v>
      </c>
      <c r="E106" s="114">
        <f>SUM(E107:E108)</f>
        <v>24302</v>
      </c>
      <c r="F106" s="114">
        <f>SUM(F107:F108)</f>
        <v>16553.03</v>
      </c>
      <c r="G106" s="77">
        <f t="shared" si="5"/>
        <v>0.6811385894165088</v>
      </c>
    </row>
    <row r="107" spans="1:7" ht="22.5">
      <c r="A107" s="45"/>
      <c r="B107" s="20"/>
      <c r="C107" s="103" t="s">
        <v>118</v>
      </c>
      <c r="D107" s="9" t="s">
        <v>68</v>
      </c>
      <c r="E107" s="107">
        <v>17802</v>
      </c>
      <c r="F107" s="107">
        <v>10853.03</v>
      </c>
      <c r="G107" s="78">
        <f t="shared" si="5"/>
        <v>0.6096522862599708</v>
      </c>
    </row>
    <row r="108" spans="1:7" ht="33.75">
      <c r="A108" s="44"/>
      <c r="B108" s="80"/>
      <c r="C108" s="101" t="s">
        <v>93</v>
      </c>
      <c r="D108" s="8" t="s">
        <v>85</v>
      </c>
      <c r="E108" s="112">
        <v>6500</v>
      </c>
      <c r="F108" s="112">
        <v>5700</v>
      </c>
      <c r="G108" s="74">
        <f t="shared" si="5"/>
        <v>0.8769230769230769</v>
      </c>
    </row>
    <row r="109" spans="1:7" ht="12.75">
      <c r="A109" s="43"/>
      <c r="B109" s="3" t="s">
        <v>54</v>
      </c>
      <c r="C109" s="11"/>
      <c r="D109" s="6" t="s">
        <v>129</v>
      </c>
      <c r="E109" s="108">
        <f>SUM(E110)</f>
        <v>35000</v>
      </c>
      <c r="F109" s="108">
        <f>SUM(F110)</f>
        <v>37770</v>
      </c>
      <c r="G109" s="76">
        <f aca="true" t="shared" si="6" ref="G109:G116">SUM(F109/E109)</f>
        <v>1.0791428571428572</v>
      </c>
    </row>
    <row r="110" spans="1:7" ht="12.75">
      <c r="A110" s="43"/>
      <c r="B110" s="52"/>
      <c r="C110" s="103" t="s">
        <v>95</v>
      </c>
      <c r="D110" s="9" t="s">
        <v>55</v>
      </c>
      <c r="E110" s="107">
        <v>35000</v>
      </c>
      <c r="F110" s="107">
        <v>37770</v>
      </c>
      <c r="G110" s="78">
        <f t="shared" si="6"/>
        <v>1.0791428571428572</v>
      </c>
    </row>
    <row r="111" spans="1:7" ht="12.75">
      <c r="A111" s="47"/>
      <c r="B111" s="3" t="s">
        <v>56</v>
      </c>
      <c r="C111" s="11"/>
      <c r="D111" s="6" t="s">
        <v>57</v>
      </c>
      <c r="E111" s="108">
        <f>SUM(E112:E112)</f>
        <v>42574</v>
      </c>
      <c r="F111" s="108">
        <f>SUM(F112:F112)</f>
        <v>36056.76</v>
      </c>
      <c r="G111" s="76">
        <f t="shared" si="6"/>
        <v>0.8469197162587495</v>
      </c>
    </row>
    <row r="112" spans="1:7" ht="23.25" thickBot="1">
      <c r="A112" s="42"/>
      <c r="B112" s="36"/>
      <c r="C112" s="101" t="s">
        <v>118</v>
      </c>
      <c r="D112" s="8" t="s">
        <v>68</v>
      </c>
      <c r="E112" s="110">
        <v>42574</v>
      </c>
      <c r="F112" s="110">
        <v>36056.76</v>
      </c>
      <c r="G112" s="72">
        <f t="shared" si="6"/>
        <v>0.8469197162587495</v>
      </c>
    </row>
    <row r="113" spans="1:7" ht="17.25" customHeight="1" thickBot="1">
      <c r="A113" s="28" t="s">
        <v>58</v>
      </c>
      <c r="B113" s="29"/>
      <c r="C113" s="58"/>
      <c r="D113" s="26" t="s">
        <v>59</v>
      </c>
      <c r="E113" s="104">
        <f>SUM(E114)</f>
        <v>32000</v>
      </c>
      <c r="F113" s="104">
        <f>SUM(F114)</f>
        <v>39806.04</v>
      </c>
      <c r="G113" s="38">
        <f t="shared" si="6"/>
        <v>1.24393875</v>
      </c>
    </row>
    <row r="114" spans="1:7" ht="12.75">
      <c r="A114" s="42"/>
      <c r="B114" s="2" t="s">
        <v>60</v>
      </c>
      <c r="C114" s="27"/>
      <c r="D114" s="16" t="s">
        <v>61</v>
      </c>
      <c r="E114" s="114">
        <f>SUM(E115)</f>
        <v>32000</v>
      </c>
      <c r="F114" s="114">
        <f>SUM(F115)</f>
        <v>39806.04</v>
      </c>
      <c r="G114" s="77">
        <f t="shared" si="6"/>
        <v>1.24393875</v>
      </c>
    </row>
    <row r="115" spans="1:7" ht="23.25" thickBot="1">
      <c r="A115" s="44"/>
      <c r="B115" s="53"/>
      <c r="C115" s="101" t="s">
        <v>124</v>
      </c>
      <c r="D115" s="8" t="s">
        <v>164</v>
      </c>
      <c r="E115" s="110">
        <v>32000</v>
      </c>
      <c r="F115" s="110">
        <v>39806.04</v>
      </c>
      <c r="G115" s="72">
        <f t="shared" si="6"/>
        <v>1.24393875</v>
      </c>
    </row>
    <row r="116" spans="1:7" ht="16.5" customHeight="1" thickBot="1">
      <c r="A116" s="28" t="s">
        <v>119</v>
      </c>
      <c r="B116" s="29"/>
      <c r="C116" s="58"/>
      <c r="D116" s="26" t="s">
        <v>120</v>
      </c>
      <c r="E116" s="104">
        <f>SUM(E117+E121+E123+E126+E128)</f>
        <v>1447019.3</v>
      </c>
      <c r="F116" s="104">
        <f>SUM(F117+F121+F123+F126+F128)</f>
        <v>1447746.09</v>
      </c>
      <c r="G116" s="38">
        <f t="shared" si="6"/>
        <v>1.0005022669704544</v>
      </c>
    </row>
    <row r="117" spans="1:7" ht="51">
      <c r="A117" s="42"/>
      <c r="B117" s="11" t="s">
        <v>121</v>
      </c>
      <c r="C117" s="11"/>
      <c r="D117" s="6" t="s">
        <v>130</v>
      </c>
      <c r="E117" s="108">
        <f>SUM(E118:E120)</f>
        <v>1175692.3</v>
      </c>
      <c r="F117" s="108">
        <f>SUM(F118:F120)</f>
        <v>1176743.48</v>
      </c>
      <c r="G117" s="76">
        <f>SUM(F117/E117)</f>
        <v>1.0008940944837352</v>
      </c>
    </row>
    <row r="118" spans="1:7" ht="12.75">
      <c r="A118" s="44"/>
      <c r="B118" s="80"/>
      <c r="C118" s="101" t="s">
        <v>92</v>
      </c>
      <c r="D118" s="14" t="s">
        <v>82</v>
      </c>
      <c r="E118" s="112">
        <v>0</v>
      </c>
      <c r="F118" s="112">
        <v>1051.18</v>
      </c>
      <c r="G118" s="74"/>
    </row>
    <row r="119" spans="1:7" ht="45">
      <c r="A119" s="44"/>
      <c r="B119" s="36"/>
      <c r="C119" s="101" t="s">
        <v>101</v>
      </c>
      <c r="D119" s="8" t="s">
        <v>159</v>
      </c>
      <c r="E119" s="110">
        <v>1172736</v>
      </c>
      <c r="F119" s="110">
        <v>1172736</v>
      </c>
      <c r="G119" s="72">
        <f>SUM(F119/E119)</f>
        <v>1</v>
      </c>
    </row>
    <row r="120" spans="1:7" ht="33.75">
      <c r="A120" s="44"/>
      <c r="B120" s="36"/>
      <c r="C120" s="101" t="s">
        <v>187</v>
      </c>
      <c r="D120" s="8" t="s">
        <v>188</v>
      </c>
      <c r="E120" s="110">
        <v>2956.3</v>
      </c>
      <c r="F120" s="110">
        <v>2956.3</v>
      </c>
      <c r="G120" s="72">
        <f>SUM(F120/E120)</f>
        <v>1</v>
      </c>
    </row>
    <row r="121" spans="1:7" ht="63.75">
      <c r="A121" s="42"/>
      <c r="B121" s="11" t="s">
        <v>122</v>
      </c>
      <c r="C121" s="27"/>
      <c r="D121" s="16" t="s">
        <v>151</v>
      </c>
      <c r="E121" s="114">
        <f>SUM(E122)</f>
        <v>5677</v>
      </c>
      <c r="F121" s="114">
        <f>SUM(F122)</f>
        <v>5558.87</v>
      </c>
      <c r="G121" s="77">
        <f aca="true" t="shared" si="7" ref="G121:G126">SUM(F121/E121)</f>
        <v>0.979191474370266</v>
      </c>
    </row>
    <row r="122" spans="1:7" ht="45">
      <c r="A122" s="44"/>
      <c r="B122" s="36"/>
      <c r="C122" s="101" t="s">
        <v>101</v>
      </c>
      <c r="D122" s="8" t="s">
        <v>159</v>
      </c>
      <c r="E122" s="110">
        <v>5677</v>
      </c>
      <c r="F122" s="110">
        <v>5558.87</v>
      </c>
      <c r="G122" s="72">
        <f t="shared" si="7"/>
        <v>0.979191474370266</v>
      </c>
    </row>
    <row r="123" spans="1:7" ht="25.5">
      <c r="A123" s="40"/>
      <c r="B123" s="3" t="s">
        <v>123</v>
      </c>
      <c r="C123" s="11"/>
      <c r="D123" s="6" t="s">
        <v>69</v>
      </c>
      <c r="E123" s="108">
        <f>SUM(E124:E125)</f>
        <v>122567</v>
      </c>
      <c r="F123" s="108">
        <f>SUM(F124:F125)</f>
        <v>122360.73999999999</v>
      </c>
      <c r="G123" s="76">
        <f t="shared" si="7"/>
        <v>0.9983171653055063</v>
      </c>
    </row>
    <row r="124" spans="1:7" ht="45">
      <c r="A124" s="49"/>
      <c r="B124" s="19"/>
      <c r="C124" s="100">
        <v>2010</v>
      </c>
      <c r="D124" s="8" t="s">
        <v>159</v>
      </c>
      <c r="E124" s="110">
        <v>47000</v>
      </c>
      <c r="F124" s="110">
        <v>46793.74</v>
      </c>
      <c r="G124" s="72">
        <f t="shared" si="7"/>
        <v>0.9956114893617021</v>
      </c>
    </row>
    <row r="125" spans="1:7" ht="22.5">
      <c r="A125" s="42"/>
      <c r="B125" s="36"/>
      <c r="C125" s="101" t="s">
        <v>118</v>
      </c>
      <c r="D125" s="8" t="s">
        <v>68</v>
      </c>
      <c r="E125" s="110">
        <v>75567</v>
      </c>
      <c r="F125" s="110">
        <v>75567</v>
      </c>
      <c r="G125" s="72">
        <f t="shared" si="7"/>
        <v>1</v>
      </c>
    </row>
    <row r="126" spans="1:7" ht="12.75">
      <c r="A126" s="50"/>
      <c r="B126" s="4">
        <v>85219</v>
      </c>
      <c r="C126" s="5"/>
      <c r="D126" s="6" t="s">
        <v>62</v>
      </c>
      <c r="E126" s="108">
        <f>SUM(E127)</f>
        <v>87083</v>
      </c>
      <c r="F126" s="108">
        <f>SUM(F127)</f>
        <v>87083</v>
      </c>
      <c r="G126" s="76">
        <f t="shared" si="7"/>
        <v>1</v>
      </c>
    </row>
    <row r="127" spans="1:7" ht="22.5">
      <c r="A127" s="42"/>
      <c r="B127" s="36"/>
      <c r="C127" s="101" t="s">
        <v>118</v>
      </c>
      <c r="D127" s="8" t="s">
        <v>68</v>
      </c>
      <c r="E127" s="110">
        <v>87083</v>
      </c>
      <c r="F127" s="110">
        <v>87083</v>
      </c>
      <c r="G127" s="72">
        <f aca="true" t="shared" si="8" ref="G127:G151">SUM(F127/E127)</f>
        <v>1</v>
      </c>
    </row>
    <row r="128" spans="1:7" ht="12.75">
      <c r="A128" s="48"/>
      <c r="B128" s="4">
        <v>85295</v>
      </c>
      <c r="C128" s="5"/>
      <c r="D128" s="6" t="s">
        <v>57</v>
      </c>
      <c r="E128" s="108">
        <f>SUM(E129)</f>
        <v>56000</v>
      </c>
      <c r="F128" s="108">
        <f>SUM(F129)</f>
        <v>56000</v>
      </c>
      <c r="G128" s="76">
        <f t="shared" si="8"/>
        <v>1</v>
      </c>
    </row>
    <row r="129" spans="1:7" ht="23.25" thickBot="1">
      <c r="A129" s="49"/>
      <c r="B129" s="19"/>
      <c r="C129" s="100">
        <v>2030</v>
      </c>
      <c r="D129" s="8" t="s">
        <v>70</v>
      </c>
      <c r="E129" s="110">
        <v>56000</v>
      </c>
      <c r="F129" s="110">
        <v>56000</v>
      </c>
      <c r="G129" s="72">
        <f t="shared" si="8"/>
        <v>1</v>
      </c>
    </row>
    <row r="130" spans="1:7" ht="29.25" customHeight="1" thickBot="1">
      <c r="A130" s="21">
        <v>854</v>
      </c>
      <c r="B130" s="25"/>
      <c r="C130" s="35"/>
      <c r="D130" s="26" t="s">
        <v>71</v>
      </c>
      <c r="E130" s="104">
        <f>SUM(E131+E134)</f>
        <v>191605.3</v>
      </c>
      <c r="F130" s="104">
        <f>SUM(F131+F134)</f>
        <v>149546.86</v>
      </c>
      <c r="G130" s="38">
        <f t="shared" si="8"/>
        <v>0.7804943808965619</v>
      </c>
    </row>
    <row r="131" spans="1:7" ht="51">
      <c r="A131" s="48"/>
      <c r="B131" s="4">
        <v>85412</v>
      </c>
      <c r="C131" s="5"/>
      <c r="D131" s="6" t="s">
        <v>165</v>
      </c>
      <c r="E131" s="108">
        <f>SUM(E132:E133)</f>
        <v>28195.3</v>
      </c>
      <c r="F131" s="108">
        <f>SUM(F132:F133)</f>
        <v>28195.3</v>
      </c>
      <c r="G131" s="76">
        <f t="shared" si="8"/>
        <v>1</v>
      </c>
    </row>
    <row r="132" spans="1:7" ht="12.75">
      <c r="A132" s="44"/>
      <c r="B132" s="80"/>
      <c r="C132" s="101" t="s">
        <v>92</v>
      </c>
      <c r="D132" s="8" t="s">
        <v>19</v>
      </c>
      <c r="E132" s="112">
        <v>20528.3</v>
      </c>
      <c r="F132" s="112">
        <v>20528.3</v>
      </c>
      <c r="G132" s="74">
        <f t="shared" si="8"/>
        <v>1</v>
      </c>
    </row>
    <row r="133" spans="1:7" ht="33.75">
      <c r="A133" s="44"/>
      <c r="B133" s="80"/>
      <c r="C133" s="101" t="s">
        <v>93</v>
      </c>
      <c r="D133" s="8" t="s">
        <v>85</v>
      </c>
      <c r="E133" s="112">
        <v>7667</v>
      </c>
      <c r="F133" s="112">
        <v>7667</v>
      </c>
      <c r="G133" s="74">
        <f t="shared" si="8"/>
        <v>1</v>
      </c>
    </row>
    <row r="134" spans="1:7" ht="12.75">
      <c r="A134" s="48"/>
      <c r="B134" s="4">
        <v>85415</v>
      </c>
      <c r="C134" s="5"/>
      <c r="D134" s="6" t="s">
        <v>146</v>
      </c>
      <c r="E134" s="108">
        <f>SUM(E135:E136)</f>
        <v>163410</v>
      </c>
      <c r="F134" s="108">
        <f>SUM(F135:F136)</f>
        <v>121351.56</v>
      </c>
      <c r="G134" s="76">
        <f t="shared" si="8"/>
        <v>0.7426201578850743</v>
      </c>
    </row>
    <row r="135" spans="1:7" ht="12.75">
      <c r="A135" s="44"/>
      <c r="B135" s="80"/>
      <c r="C135" s="101" t="s">
        <v>92</v>
      </c>
      <c r="D135" s="8" t="s">
        <v>19</v>
      </c>
      <c r="E135" s="112">
        <v>300</v>
      </c>
      <c r="F135" s="112">
        <v>300</v>
      </c>
      <c r="G135" s="74">
        <f t="shared" si="8"/>
        <v>1</v>
      </c>
    </row>
    <row r="136" spans="1:7" ht="23.25" thickBot="1">
      <c r="A136" s="49"/>
      <c r="B136" s="19"/>
      <c r="C136" s="100">
        <v>2030</v>
      </c>
      <c r="D136" s="8" t="s">
        <v>70</v>
      </c>
      <c r="E136" s="120">
        <v>163110</v>
      </c>
      <c r="F136" s="120">
        <v>121051.56</v>
      </c>
      <c r="G136" s="73">
        <f t="shared" si="8"/>
        <v>0.7421467721169762</v>
      </c>
    </row>
    <row r="137" spans="1:7" ht="29.25" customHeight="1" thickBot="1">
      <c r="A137" s="24">
        <v>900</v>
      </c>
      <c r="B137" s="25"/>
      <c r="C137" s="35"/>
      <c r="D137" s="26" t="s">
        <v>72</v>
      </c>
      <c r="E137" s="104">
        <f>SUM(E142+E138)</f>
        <v>10810</v>
      </c>
      <c r="F137" s="104">
        <f>SUM(F142+F138)</f>
        <v>10724.99</v>
      </c>
      <c r="G137" s="38">
        <f t="shared" si="8"/>
        <v>0.9921359851988899</v>
      </c>
    </row>
    <row r="138" spans="1:7" ht="25.5">
      <c r="A138" s="50"/>
      <c r="B138" s="23">
        <v>90001</v>
      </c>
      <c r="C138" s="61"/>
      <c r="D138" s="16" t="s">
        <v>63</v>
      </c>
      <c r="E138" s="114">
        <f>SUM(E139:E141)</f>
        <v>7667</v>
      </c>
      <c r="F138" s="114">
        <f>SUM(F139:F141)</f>
        <v>7521.73</v>
      </c>
      <c r="G138" s="77">
        <f t="shared" si="8"/>
        <v>0.9810525629320463</v>
      </c>
    </row>
    <row r="139" spans="1:7" ht="12.75">
      <c r="A139" s="43"/>
      <c r="B139" s="82"/>
      <c r="C139" s="103" t="s">
        <v>95</v>
      </c>
      <c r="D139" s="9" t="s">
        <v>55</v>
      </c>
      <c r="E139" s="107">
        <v>50</v>
      </c>
      <c r="F139" s="107">
        <v>70.4</v>
      </c>
      <c r="G139" s="72">
        <f t="shared" si="8"/>
        <v>1.4080000000000001</v>
      </c>
    </row>
    <row r="140" spans="1:7" ht="12.75">
      <c r="A140" s="49"/>
      <c r="B140" s="19"/>
      <c r="C140" s="101" t="s">
        <v>116</v>
      </c>
      <c r="D140" s="8" t="s">
        <v>117</v>
      </c>
      <c r="E140" s="110">
        <v>1617</v>
      </c>
      <c r="F140" s="110">
        <v>1608.39</v>
      </c>
      <c r="G140" s="72">
        <f t="shared" si="8"/>
        <v>0.9946753246753247</v>
      </c>
    </row>
    <row r="141" spans="1:7" ht="12.75">
      <c r="A141" s="49"/>
      <c r="B141" s="19"/>
      <c r="C141" s="101" t="s">
        <v>92</v>
      </c>
      <c r="D141" s="14" t="s">
        <v>82</v>
      </c>
      <c r="E141" s="110">
        <v>6000</v>
      </c>
      <c r="F141" s="110">
        <v>5842.94</v>
      </c>
      <c r="G141" s="72">
        <f t="shared" si="8"/>
        <v>0.9738233333333333</v>
      </c>
    </row>
    <row r="142" spans="1:7" ht="12.75">
      <c r="A142" s="49"/>
      <c r="B142" s="4">
        <v>90002</v>
      </c>
      <c r="C142" s="5"/>
      <c r="D142" s="6" t="s">
        <v>81</v>
      </c>
      <c r="E142" s="108">
        <f>SUM(E143)</f>
        <v>3143</v>
      </c>
      <c r="F142" s="108">
        <f>SUM(F143)</f>
        <v>3203.26</v>
      </c>
      <c r="G142" s="76">
        <f t="shared" si="8"/>
        <v>1.019172764874324</v>
      </c>
    </row>
    <row r="143" spans="1:7" ht="13.5" thickBot="1">
      <c r="A143" s="48"/>
      <c r="B143" s="83"/>
      <c r="C143" s="101" t="s">
        <v>98</v>
      </c>
      <c r="D143" s="8" t="s">
        <v>80</v>
      </c>
      <c r="E143" s="110">
        <v>3143</v>
      </c>
      <c r="F143" s="110">
        <v>3203.26</v>
      </c>
      <c r="G143" s="72">
        <f t="shared" si="8"/>
        <v>1.019172764874324</v>
      </c>
    </row>
    <row r="144" spans="1:7" ht="29.25" customHeight="1" thickBot="1">
      <c r="A144" s="24">
        <v>921</v>
      </c>
      <c r="B144" s="25"/>
      <c r="C144" s="35"/>
      <c r="D144" s="26" t="s">
        <v>189</v>
      </c>
      <c r="E144" s="104">
        <f>SUM(E145)</f>
        <v>1113</v>
      </c>
      <c r="F144" s="104">
        <f>SUM(F145)</f>
        <v>1112.76</v>
      </c>
      <c r="G144" s="38">
        <f t="shared" si="8"/>
        <v>0.9997843665768193</v>
      </c>
    </row>
    <row r="145" spans="1:9" ht="12.75">
      <c r="A145" s="45"/>
      <c r="B145" s="67">
        <v>92109</v>
      </c>
      <c r="C145" s="67"/>
      <c r="D145" s="67" t="s">
        <v>190</v>
      </c>
      <c r="E145" s="117">
        <f>SUM(E146:E146)</f>
        <v>1113</v>
      </c>
      <c r="F145" s="117">
        <f>SUM(F146:F146)</f>
        <v>1112.76</v>
      </c>
      <c r="G145" s="77">
        <f t="shared" si="8"/>
        <v>0.9997843665768193</v>
      </c>
      <c r="H145" s="71"/>
      <c r="I145" s="69"/>
    </row>
    <row r="146" spans="1:9" ht="13.5" thickBot="1">
      <c r="A146" s="45"/>
      <c r="B146" s="18"/>
      <c r="C146" s="101" t="s">
        <v>92</v>
      </c>
      <c r="D146" s="10" t="s">
        <v>83</v>
      </c>
      <c r="E146" s="109">
        <v>1113</v>
      </c>
      <c r="F146" s="110">
        <v>1112.76</v>
      </c>
      <c r="G146" s="72">
        <f t="shared" si="8"/>
        <v>0.9997843665768193</v>
      </c>
      <c r="H146" s="79"/>
      <c r="I146" s="70"/>
    </row>
    <row r="147" spans="1:7" ht="17.25" customHeight="1" thickBot="1">
      <c r="A147" s="24">
        <v>926</v>
      </c>
      <c r="B147" s="25"/>
      <c r="C147" s="35"/>
      <c r="D147" s="26" t="s">
        <v>131</v>
      </c>
      <c r="E147" s="104">
        <f>SUM(E148)</f>
        <v>3300</v>
      </c>
      <c r="F147" s="104">
        <f>SUM(F148)</f>
        <v>3300</v>
      </c>
      <c r="G147" s="38">
        <f t="shared" si="8"/>
        <v>1</v>
      </c>
    </row>
    <row r="148" spans="1:9" ht="12.75">
      <c r="A148" s="45"/>
      <c r="B148" s="67">
        <v>92695</v>
      </c>
      <c r="C148" s="67"/>
      <c r="D148" s="67" t="s">
        <v>57</v>
      </c>
      <c r="E148" s="117">
        <f>SUM(E149:E150)</f>
        <v>3300</v>
      </c>
      <c r="F148" s="117">
        <f>SUM(F149:F150)</f>
        <v>3300</v>
      </c>
      <c r="G148" s="77">
        <f t="shared" si="8"/>
        <v>1</v>
      </c>
      <c r="H148" s="71"/>
      <c r="I148" s="69"/>
    </row>
    <row r="149" spans="1:9" ht="12.75">
      <c r="A149" s="45"/>
      <c r="B149" s="18"/>
      <c r="C149" s="101" t="s">
        <v>92</v>
      </c>
      <c r="D149" s="10" t="s">
        <v>83</v>
      </c>
      <c r="E149" s="109">
        <v>300</v>
      </c>
      <c r="F149" s="110">
        <v>300</v>
      </c>
      <c r="G149" s="72">
        <f t="shared" si="8"/>
        <v>1</v>
      </c>
      <c r="H149" s="79"/>
      <c r="I149" s="70"/>
    </row>
    <row r="150" spans="1:7" ht="45.75" thickBot="1">
      <c r="A150" s="44"/>
      <c r="B150" s="80"/>
      <c r="C150" s="102" t="s">
        <v>156</v>
      </c>
      <c r="D150" s="8" t="s">
        <v>161</v>
      </c>
      <c r="E150" s="106">
        <v>3000</v>
      </c>
      <c r="F150" s="106">
        <v>3000</v>
      </c>
      <c r="G150" s="75">
        <f t="shared" si="8"/>
        <v>1</v>
      </c>
    </row>
    <row r="151" spans="1:7" ht="18" customHeight="1" thickBot="1">
      <c r="A151" s="21"/>
      <c r="B151" s="22"/>
      <c r="C151" s="35"/>
      <c r="D151" s="62" t="s">
        <v>64</v>
      </c>
      <c r="E151" s="104">
        <f>SUM(E9+E20+E23+E26+E35+E40+E51+E56+E59+E64+E96+E105+E113+E116+E130+E137+E144+E147)</f>
        <v>8265180.199999999</v>
      </c>
      <c r="F151" s="104">
        <f>SUM(F9+F20+F23+F26+F35+F40+F51+F56+F59+F64+F96+F105+F113+F116+F130+F137+F144+F147)</f>
        <v>8047075.71</v>
      </c>
      <c r="G151" s="38">
        <f t="shared" si="8"/>
        <v>0.973611647329843</v>
      </c>
    </row>
    <row r="155" spans="5:7" s="86" customFormat="1" ht="12.75">
      <c r="E155" s="87"/>
      <c r="G155" s="97"/>
    </row>
    <row r="156" spans="5:7" s="86" customFormat="1" ht="12.75">
      <c r="E156" s="87"/>
      <c r="G156" s="97"/>
    </row>
    <row r="157" spans="5:7" s="86" customFormat="1" ht="12.75">
      <c r="E157" s="87"/>
      <c r="G157" s="97"/>
    </row>
    <row r="158" spans="5:7" s="86" customFormat="1" ht="12.75">
      <c r="E158" s="87"/>
      <c r="G158" s="97"/>
    </row>
    <row r="159" spans="1:7" s="86" customFormat="1" ht="17.25" customHeight="1">
      <c r="A159" s="57"/>
      <c r="B159" s="57"/>
      <c r="C159" s="57"/>
      <c r="D159" s="85"/>
      <c r="E159" s="124"/>
      <c r="F159" s="124"/>
      <c r="G159" s="125"/>
    </row>
    <row r="160" spans="1:9" s="86" customFormat="1" ht="12.75">
      <c r="A160" s="88"/>
      <c r="B160" s="57"/>
      <c r="C160" s="57"/>
      <c r="D160" s="85"/>
      <c r="E160" s="121"/>
      <c r="F160" s="121"/>
      <c r="G160" s="122"/>
      <c r="H160" s="71"/>
      <c r="I160" s="71"/>
    </row>
    <row r="161" spans="1:9" s="86" customFormat="1" ht="12.75">
      <c r="A161" s="88"/>
      <c r="C161" s="126"/>
      <c r="D161" s="84"/>
      <c r="E161" s="96"/>
      <c r="F161" s="94"/>
      <c r="G161" s="95"/>
      <c r="H161" s="79"/>
      <c r="I161" s="70"/>
    </row>
    <row r="162" spans="3:9" s="86" customFormat="1" ht="27" customHeight="1">
      <c r="C162" s="123"/>
      <c r="D162" s="84"/>
      <c r="E162" s="94"/>
      <c r="F162" s="94"/>
      <c r="G162" s="95"/>
      <c r="H162" s="70"/>
      <c r="I162" s="70"/>
    </row>
    <row r="181" spans="5:7" s="86" customFormat="1" ht="12.75">
      <c r="E181" s="87"/>
      <c r="G181" s="97"/>
    </row>
    <row r="182" spans="5:7" s="86" customFormat="1" ht="12.75">
      <c r="E182" s="87"/>
      <c r="G182" s="97"/>
    </row>
    <row r="183" spans="1:7" s="86" customFormat="1" ht="12.75" hidden="1">
      <c r="A183" s="57"/>
      <c r="B183" s="88"/>
      <c r="C183" s="93"/>
      <c r="D183" s="84"/>
      <c r="E183" s="94"/>
      <c r="F183" s="94"/>
      <c r="G183" s="95"/>
    </row>
    <row r="184" spans="1:7" s="86" customFormat="1" ht="12.75">
      <c r="A184" s="88"/>
      <c r="C184" s="93"/>
      <c r="D184" s="84"/>
      <c r="E184" s="96"/>
      <c r="F184" s="96"/>
      <c r="G184" s="95"/>
    </row>
    <row r="185" spans="1:7" s="86" customFormat="1" ht="12.75">
      <c r="A185" s="57"/>
      <c r="B185" s="57"/>
      <c r="C185" s="57"/>
      <c r="D185" s="85"/>
      <c r="E185" s="89"/>
      <c r="F185" s="89"/>
      <c r="G185" s="90"/>
    </row>
    <row r="186" spans="1:7" s="86" customFormat="1" ht="12.75">
      <c r="A186" s="88"/>
      <c r="B186" s="88"/>
      <c r="C186" s="88"/>
      <c r="D186" s="84"/>
      <c r="E186" s="94"/>
      <c r="F186" s="94"/>
      <c r="G186" s="95"/>
    </row>
    <row r="187" spans="1:7" s="86" customFormat="1" ht="13.5" hidden="1" thickBot="1">
      <c r="A187" s="88"/>
      <c r="B187" s="88"/>
      <c r="C187" s="88"/>
      <c r="D187" s="84"/>
      <c r="E187" s="91"/>
      <c r="F187" s="91"/>
      <c r="G187" s="92"/>
    </row>
    <row r="188" spans="5:7" s="86" customFormat="1" ht="12.75">
      <c r="E188" s="87"/>
      <c r="G188" s="97"/>
    </row>
    <row r="189" spans="5:7" s="86" customFormat="1" ht="12.75">
      <c r="E189" s="87"/>
      <c r="G189" s="97"/>
    </row>
    <row r="190" spans="5:7" s="86" customFormat="1" ht="12.75">
      <c r="E190" s="87"/>
      <c r="G190" s="97"/>
    </row>
  </sheetData>
  <printOptions/>
  <pageMargins left="0.7874015748031497" right="0.5905511811023623" top="0.5905511811023623" bottom="0.5905511811023623" header="0.5118110236220472" footer="0.5118110236220472"/>
  <pageSetup firstPageNumber="16" useFirstPageNumber="1" horizontalDpi="300" verticalDpi="300" orientation="portrait" paperSize="9" r:id="rId1"/>
  <headerFooter alignWithMargins="0">
    <oddFooter>&amp;L&amp;"Arial CE,Kursywa"&amp;9Sprawozdanie z wykonania budżetu Gminy Kolno za 2007 rok&amp;R&amp;"Arial CE,Kursywa"&amp;9Strona &amp;P</oddFooter>
  </headerFooter>
  <rowBreaks count="3" manualBreakCount="3">
    <brk id="63" max="255" man="1"/>
    <brk id="129" max="255" man="1"/>
    <brk id="1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Kolno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KOLNO</dc:creator>
  <cp:keywords/>
  <dc:description/>
  <cp:lastModifiedBy>Urzędnik</cp:lastModifiedBy>
  <cp:lastPrinted>2008-03-17T12:04:08Z</cp:lastPrinted>
  <dcterms:created xsi:type="dcterms:W3CDTF">2002-11-14T09:03:44Z</dcterms:created>
  <dcterms:modified xsi:type="dcterms:W3CDTF">2008-03-17T12:07:32Z</dcterms:modified>
  <cp:category/>
  <cp:version/>
  <cp:contentType/>
  <cp:contentStatus/>
</cp:coreProperties>
</file>