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0"/>
  </bookViews>
  <sheets>
    <sheet name="Zał_nr_2_wydr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<sst xmlns="http://schemas.openxmlformats.org/spreadsheetml/2006/main" count="70" uniqueCount="65">
  <si>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Prognoza kwoty długu i spłat zobowiązań dla Gminy Kolno na lata 2011 - 2020</t>
  </si>
  <si>
    <t>Wyszczególnienie</t>
  </si>
  <si>
    <t>Wykonanie na 31.12.2007</t>
  </si>
  <si>
    <t>Wykonanie na 31.12.2008</t>
  </si>
  <si>
    <t>Wykonanie na 31.12.2009</t>
  </si>
  <si>
    <t>Plan na 2011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</si>
  <si>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</si>
  <si>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</si>
  <si>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</si>
  <si>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</si>
  <si>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</si>
  <si>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</si>
  <si>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</si>
  <si>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</si>
  <si>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</si>
  <si>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</si>
  <si>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</si>
  <si>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</si>
  <si>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</si>
  <si>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</si>
  <si>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</si>
  <si>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</si>
  <si>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</si>
  <si>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</si>
  <si>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</si>
  <si>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</si>
  <si>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</si>
  <si>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</si>
  <si>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</si>
  <si>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</si>
  <si>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</si>
  <si>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</si>
  <si>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</si>
  <si>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</si>
  <si>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</si>
  <si>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</si>
  <si>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</si>
  <si>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</si>
  <si>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</si>
  <si>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</si>
  <si>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</si>
  <si>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</si>
  <si>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</si>
  <si>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</si>
  <si>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</si>
  <si>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</si>
  <si>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</si>
  <si>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</si>
  <si>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</si>
  <si>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</si>
  <si>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</si>
  <si>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</si>
  <si>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</si>
  <si>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</si>
  <si>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</si>
  <si>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</si>
  <si>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</si>
  <si>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</si>
  <si>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</si>
  <si>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</si>
  <si>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</si>
  <si>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</si>
  <si>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</si>
  <si>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</si>
  <si>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Wykonanie na 31.12.2010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</si>
</sst>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0" fillId="24" borderId="12" xfId="0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vertical="center" wrapText="1"/>
      <protection/>
    </xf>
    <xf numFmtId="164" fontId="21" fillId="24" borderId="14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164" fontId="22" fillId="24" borderId="16" xfId="0" applyNumberFormat="1" applyFont="1" applyFill="1" applyBorder="1" applyAlignment="1" applyProtection="1">
      <alignment vertical="center" wrapText="1"/>
      <protection locked="0"/>
    </xf>
    <xf numFmtId="0" fontId="0" fillId="24" borderId="17" xfId="0" applyFont="1" applyFill="1" applyBorder="1" applyAlignment="1" applyProtection="1">
      <alignment vertical="center" wrapText="1"/>
      <protection/>
    </xf>
    <xf numFmtId="164" fontId="22" fillId="24" borderId="18" xfId="0" applyNumberFormat="1" applyFont="1" applyFill="1" applyBorder="1" applyAlignment="1" applyProtection="1">
      <alignment vertical="center" wrapText="1"/>
      <protection locked="0"/>
    </xf>
    <xf numFmtId="0" fontId="0" fillId="24" borderId="19" xfId="0" applyFont="1" applyFill="1" applyBorder="1" applyAlignment="1" applyProtection="1">
      <alignment vertical="center" wrapText="1"/>
      <protection/>
    </xf>
    <xf numFmtId="164" fontId="22" fillId="24" borderId="20" xfId="0" applyNumberFormat="1" applyFont="1" applyFill="1" applyBorder="1" applyAlignment="1" applyProtection="1">
      <alignment vertical="center" wrapText="1"/>
      <protection locked="0"/>
    </xf>
    <xf numFmtId="0" fontId="19" fillId="24" borderId="21" xfId="0" applyFont="1" applyFill="1" applyBorder="1" applyAlignment="1" applyProtection="1">
      <alignment vertical="center" wrapText="1"/>
      <protection/>
    </xf>
    <xf numFmtId="164" fontId="21" fillId="24" borderId="22" xfId="0" applyNumberFormat="1" applyFont="1" applyFill="1" applyBorder="1" applyAlignment="1" applyProtection="1">
      <alignment vertical="center"/>
      <protection/>
    </xf>
    <xf numFmtId="0" fontId="19" fillId="24" borderId="23" xfId="0" applyFont="1" applyFill="1" applyBorder="1" applyAlignment="1" applyProtection="1">
      <alignment vertical="center" wrapText="1"/>
      <protection/>
    </xf>
    <xf numFmtId="164" fontId="21" fillId="24" borderId="24" xfId="0" applyNumberFormat="1" applyFont="1" applyFill="1" applyBorder="1" applyAlignment="1" applyProtection="1">
      <alignment vertical="center"/>
      <protection/>
    </xf>
    <xf numFmtId="0" fontId="19" fillId="24" borderId="15" xfId="0" applyFont="1" applyFill="1" applyBorder="1" applyAlignment="1" applyProtection="1">
      <alignment vertical="center" wrapText="1"/>
      <protection/>
    </xf>
    <xf numFmtId="164" fontId="21" fillId="24" borderId="25" xfId="0" applyNumberFormat="1" applyFont="1" applyFill="1" applyBorder="1" applyAlignment="1" applyProtection="1">
      <alignment vertical="center"/>
      <protection/>
    </xf>
    <xf numFmtId="164" fontId="22" fillId="24" borderId="26" xfId="0" applyNumberFormat="1" applyFont="1" applyFill="1" applyBorder="1" applyAlignment="1" applyProtection="1">
      <alignment vertical="center"/>
      <protection locked="0"/>
    </xf>
    <xf numFmtId="0" fontId="0" fillId="24" borderId="27" xfId="0" applyFont="1" applyFill="1" applyBorder="1" applyAlignment="1" applyProtection="1">
      <alignment vertical="center" wrapText="1"/>
      <protection/>
    </xf>
    <xf numFmtId="164" fontId="22" fillId="24" borderId="28" xfId="0" applyNumberFormat="1" applyFont="1" applyFill="1" applyBorder="1" applyAlignment="1" applyProtection="1">
      <alignment vertical="center"/>
      <protection locked="0"/>
    </xf>
    <xf numFmtId="164" fontId="22" fillId="24" borderId="25" xfId="0" applyNumberFormat="1" applyFont="1" applyFill="1" applyBorder="1" applyAlignment="1" applyProtection="1">
      <alignment vertical="center"/>
      <protection locked="0"/>
    </xf>
    <xf numFmtId="4" fontId="22" fillId="24" borderId="29" xfId="0" applyNumberFormat="1" applyFont="1" applyFill="1" applyBorder="1" applyAlignment="1" applyProtection="1">
      <alignment vertical="center"/>
      <protection locked="0"/>
    </xf>
    <xf numFmtId="0" fontId="19" fillId="24" borderId="30" xfId="0" applyFont="1" applyFill="1" applyBorder="1" applyAlignment="1" applyProtection="1">
      <alignment vertical="center" wrapText="1"/>
      <protection/>
    </xf>
    <xf numFmtId="164" fontId="22" fillId="24" borderId="26" xfId="0" applyNumberFormat="1" applyFont="1" applyFill="1" applyBorder="1" applyAlignment="1" applyProtection="1">
      <alignment vertical="center"/>
      <protection/>
    </xf>
    <xf numFmtId="10" fontId="21" fillId="24" borderId="22" xfId="0" applyNumberFormat="1" applyFont="1" applyFill="1" applyBorder="1" applyAlignment="1" applyProtection="1">
      <alignment vertical="center"/>
      <protection/>
    </xf>
    <xf numFmtId="164" fontId="22" fillId="24" borderId="31" xfId="0" applyNumberFormat="1" applyFont="1" applyFill="1" applyBorder="1" applyAlignment="1" applyProtection="1">
      <alignment vertical="center"/>
      <protection locked="0"/>
    </xf>
    <xf numFmtId="10" fontId="21" fillId="24" borderId="32" xfId="0" applyNumberFormat="1" applyFont="1" applyFill="1" applyBorder="1" applyAlignment="1" applyProtection="1">
      <alignment vertical="center"/>
      <protection/>
    </xf>
    <xf numFmtId="0" fontId="21" fillId="24" borderId="33" xfId="0" applyFont="1" applyFill="1" applyBorder="1" applyAlignment="1" applyProtection="1">
      <alignment horizontal="center" vertical="center" wrapText="1"/>
      <protection/>
    </xf>
    <xf numFmtId="10" fontId="21" fillId="24" borderId="32" xfId="0" applyNumberFormat="1" applyFont="1" applyFill="1" applyBorder="1" applyAlignment="1" applyProtection="1">
      <alignment horizontal="center" vertical="center"/>
      <protection/>
    </xf>
    <xf numFmtId="10" fontId="19" fillId="0" borderId="32" xfId="0" applyNumberFormat="1" applyFont="1" applyBorder="1" applyAlignment="1" applyProtection="1">
      <alignment vertical="center"/>
      <protection/>
    </xf>
    <xf numFmtId="0" fontId="19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center" wrapText="1"/>
      <protection/>
    </xf>
    <xf numFmtId="10" fontId="21" fillId="24" borderId="36" xfId="0" applyNumberFormat="1" applyFont="1" applyFill="1" applyBorder="1" applyAlignment="1" applyProtection="1">
      <alignment horizontal="center" vertical="center"/>
      <protection/>
    </xf>
    <xf numFmtId="10" fontId="19" fillId="0" borderId="37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4"/>
  <sheetViews>
    <sheetView tabSelected="1" workbookViewId="0" topLeftCell="A2">
      <selection activeCell="G11" sqref="G11"/>
    </sheetView>
  </sheetViews>
  <sheetFormatPr defaultColWidth="9.140625" defaultRowHeight="12.75"/>
  <cols>
    <col min="1" max="1" width="1.421875" style="0" customWidth="1"/>
    <col min="2" max="2" width="47.57421875" style="0" customWidth="1"/>
    <col min="3" max="3" width="12.28125" style="0" customWidth="1"/>
    <col min="4" max="4" width="11.28125" style="0" customWidth="1"/>
    <col min="5" max="5" width="11.00390625" style="0" customWidth="1"/>
    <col min="6" max="6" width="11.28125" style="1" customWidth="1"/>
    <col min="7" max="7" width="11.00390625" style="0" customWidth="1"/>
    <col min="8" max="8" width="11.28125" style="0" customWidth="1"/>
    <col min="9" max="9" width="12.421875" style="0" customWidth="1"/>
    <col min="10" max="10" width="11.7109375" style="0" customWidth="1"/>
    <col min="11" max="11" width="11.421875" style="0" customWidth="1"/>
    <col min="12" max="16384" width="11.57421875" style="0" customWidth="1"/>
  </cols>
  <sheetData>
    <row r="2" spans="2:11" ht="37.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ht="13.5" thickBot="1"/>
    <row r="4" spans="2:16" ht="60.75" customHeight="1" thickBot="1" thickTop="1">
      <c r="B4" s="2" t="s">
        <v>1</v>
      </c>
      <c r="C4" s="3" t="s">
        <v>2</v>
      </c>
      <c r="D4" s="4" t="s">
        <v>3</v>
      </c>
      <c r="E4" s="4" t="s">
        <v>4</v>
      </c>
      <c r="F4" s="4" t="s">
        <v>64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2:19" ht="30.75" customHeight="1" thickBot="1">
      <c r="B5" s="5" t="s">
        <v>15</v>
      </c>
      <c r="C5" s="6">
        <f>SUM(C6:C7)</f>
        <v>8047075.71</v>
      </c>
      <c r="D5" s="6">
        <f>SUM(D6:D7)</f>
        <v>8076292.35</v>
      </c>
      <c r="E5" s="6">
        <f>SUM(E6:E7)</f>
        <v>8639489.9</v>
      </c>
      <c r="F5" s="6">
        <f>SUM(F6:F7)</f>
        <v>9537089.63</v>
      </c>
      <c r="G5" s="6">
        <v>11286585.21</v>
      </c>
      <c r="H5" s="6">
        <f>SUM(H6:H7)</f>
        <v>9814059</v>
      </c>
      <c r="I5" s="6">
        <f>SUM(I6:I7)</f>
        <v>10204340</v>
      </c>
      <c r="J5" s="6">
        <v>10249427</v>
      </c>
      <c r="K5" s="6">
        <f aca="true" t="shared" si="0" ref="K5:P5">SUM(K6:K7)</f>
        <v>9949427</v>
      </c>
      <c r="L5" s="6">
        <f t="shared" si="0"/>
        <v>9949427</v>
      </c>
      <c r="M5" s="6">
        <f t="shared" si="0"/>
        <v>9949427</v>
      </c>
      <c r="N5" s="6">
        <f t="shared" si="0"/>
        <v>9949427</v>
      </c>
      <c r="O5" s="6">
        <f t="shared" si="0"/>
        <v>9949427</v>
      </c>
      <c r="P5" s="6">
        <f t="shared" si="0"/>
        <v>9949427</v>
      </c>
      <c r="Q5" s="7"/>
      <c r="R5" s="7"/>
      <c r="S5" s="7"/>
    </row>
    <row r="6" spans="2:19" ht="20.25" customHeight="1" thickTop="1">
      <c r="B6" s="8" t="s">
        <v>16</v>
      </c>
      <c r="C6" s="9">
        <v>7080215.28</v>
      </c>
      <c r="D6" s="9">
        <v>7998720.79</v>
      </c>
      <c r="E6" s="9">
        <v>8583089.9</v>
      </c>
      <c r="F6" s="9">
        <v>8690974.63</v>
      </c>
      <c r="G6" s="9">
        <v>9039868.67</v>
      </c>
      <c r="H6" s="9">
        <v>9514059</v>
      </c>
      <c r="I6" s="9">
        <v>10154340</v>
      </c>
      <c r="J6" s="9">
        <v>10249427</v>
      </c>
      <c r="K6" s="9">
        <v>9949427</v>
      </c>
      <c r="L6" s="9">
        <v>9949427</v>
      </c>
      <c r="M6" s="9">
        <v>9949427</v>
      </c>
      <c r="N6" s="9">
        <v>9949427</v>
      </c>
      <c r="O6" s="9">
        <v>9949427</v>
      </c>
      <c r="P6" s="9">
        <v>9949427</v>
      </c>
      <c r="Q6" s="7"/>
      <c r="R6" s="7"/>
      <c r="S6" s="7"/>
    </row>
    <row r="7" spans="2:19" ht="22.5" customHeight="1">
      <c r="B7" s="10" t="s">
        <v>17</v>
      </c>
      <c r="C7" s="11">
        <v>966860.43</v>
      </c>
      <c r="D7" s="11">
        <v>77571.56</v>
      </c>
      <c r="E7" s="11">
        <v>56400</v>
      </c>
      <c r="F7" s="11">
        <v>846115</v>
      </c>
      <c r="G7" s="11">
        <v>2246716.54</v>
      </c>
      <c r="H7" s="11">
        <v>300000</v>
      </c>
      <c r="I7" s="11">
        <v>50000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7"/>
      <c r="R7" s="7"/>
      <c r="S7" s="7"/>
    </row>
    <row r="8" spans="2:19" ht="26.25" customHeight="1" thickBot="1">
      <c r="B8" s="12" t="s">
        <v>18</v>
      </c>
      <c r="C8" s="13">
        <v>227573.24</v>
      </c>
      <c r="D8" s="13">
        <v>67771.56</v>
      </c>
      <c r="E8" s="13">
        <v>34400</v>
      </c>
      <c r="F8" s="13">
        <v>0</v>
      </c>
      <c r="G8" s="13">
        <v>205000</v>
      </c>
      <c r="H8" s="13">
        <v>300000</v>
      </c>
      <c r="I8" s="13">
        <v>80000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7"/>
      <c r="R8" s="7"/>
      <c r="S8" s="7"/>
    </row>
    <row r="9" spans="2:19" ht="25.5" customHeight="1" thickBot="1">
      <c r="B9" s="5" t="s">
        <v>19</v>
      </c>
      <c r="C9" s="6">
        <f>SUM(C10:C11)</f>
        <v>7941839.8</v>
      </c>
      <c r="D9" s="6">
        <f>SUM(D10:D11)</f>
        <v>8150863.99</v>
      </c>
      <c r="E9" s="6">
        <f>SUM(E10:E11)</f>
        <v>9506617.31</v>
      </c>
      <c r="F9" s="6">
        <f>SUM(F10:F11)</f>
        <v>12192218.790000001</v>
      </c>
      <c r="G9" s="6">
        <v>11334734.08</v>
      </c>
      <c r="H9" s="6">
        <f>SUM(H10:H11)</f>
        <v>8811374</v>
      </c>
      <c r="I9" s="6">
        <v>8023340</v>
      </c>
      <c r="J9" s="6">
        <v>8947427</v>
      </c>
      <c r="K9" s="6">
        <f aca="true" t="shared" si="1" ref="K9:P9">SUM(K10:K11)</f>
        <v>9180427</v>
      </c>
      <c r="L9" s="6">
        <f t="shared" si="1"/>
        <v>9445427</v>
      </c>
      <c r="M9" s="6">
        <f t="shared" si="1"/>
        <v>9385427</v>
      </c>
      <c r="N9" s="6">
        <f t="shared" si="1"/>
        <v>9289427</v>
      </c>
      <c r="O9" s="6">
        <f t="shared" si="1"/>
        <v>9289427</v>
      </c>
      <c r="P9" s="6">
        <f t="shared" si="1"/>
        <v>9278230.43</v>
      </c>
      <c r="Q9" s="7"/>
      <c r="R9" s="7"/>
      <c r="S9" s="7"/>
    </row>
    <row r="10" spans="2:19" ht="21" customHeight="1" thickTop="1">
      <c r="B10" s="8" t="s">
        <v>20</v>
      </c>
      <c r="C10" s="9">
        <v>7016988.25</v>
      </c>
      <c r="D10" s="9">
        <v>7298271.07</v>
      </c>
      <c r="E10" s="9">
        <v>8216873.95</v>
      </c>
      <c r="F10" s="9">
        <v>8542770.23</v>
      </c>
      <c r="G10" s="9">
        <v>8949306.93</v>
      </c>
      <c r="H10" s="9">
        <v>8411374</v>
      </c>
      <c r="I10" s="9">
        <v>7523340</v>
      </c>
      <c r="J10" s="9">
        <v>8347427</v>
      </c>
      <c r="K10" s="9">
        <v>8780427</v>
      </c>
      <c r="L10" s="9">
        <v>9045427</v>
      </c>
      <c r="M10" s="9">
        <v>8985427</v>
      </c>
      <c r="N10" s="9">
        <v>8989427</v>
      </c>
      <c r="O10" s="9">
        <v>8989427</v>
      </c>
      <c r="P10" s="9">
        <v>8978230.43</v>
      </c>
      <c r="Q10" s="7"/>
      <c r="R10" s="7"/>
      <c r="S10" s="7"/>
    </row>
    <row r="11" spans="2:19" ht="22.5" customHeight="1" thickBot="1">
      <c r="B11" s="12" t="s">
        <v>21</v>
      </c>
      <c r="C11" s="13">
        <v>924851.55</v>
      </c>
      <c r="D11" s="13">
        <v>852592.92</v>
      </c>
      <c r="E11" s="13">
        <v>1289743.36</v>
      </c>
      <c r="F11" s="13">
        <v>3649448.56</v>
      </c>
      <c r="G11" s="13">
        <v>2385427.15</v>
      </c>
      <c r="H11" s="13">
        <v>400000</v>
      </c>
      <c r="I11" s="13">
        <v>500000</v>
      </c>
      <c r="J11" s="13">
        <v>600000</v>
      </c>
      <c r="K11" s="13">
        <v>400000</v>
      </c>
      <c r="L11" s="13">
        <v>400000</v>
      </c>
      <c r="M11" s="13">
        <v>400000</v>
      </c>
      <c r="N11" s="13">
        <v>300000</v>
      </c>
      <c r="O11" s="13">
        <v>300000</v>
      </c>
      <c r="P11" s="13">
        <v>300000</v>
      </c>
      <c r="Q11" s="7"/>
      <c r="R11" s="7"/>
      <c r="S11" s="7"/>
    </row>
    <row r="12" spans="2:19" ht="25.5" customHeight="1" thickBot="1">
      <c r="B12" s="14" t="s">
        <v>22</v>
      </c>
      <c r="C12" s="15">
        <f>SUM(C5-C9)</f>
        <v>105235.91000000015</v>
      </c>
      <c r="D12" s="15">
        <f aca="true" t="shared" si="2" ref="D12:J12">SUM(D5-D9)</f>
        <v>-74571.6400000006</v>
      </c>
      <c r="E12" s="15">
        <f t="shared" si="2"/>
        <v>-867127.4100000001</v>
      </c>
      <c r="F12" s="15">
        <f t="shared" si="2"/>
        <v>-2655129.16</v>
      </c>
      <c r="G12" s="15">
        <v>-48148.87</v>
      </c>
      <c r="H12" s="15">
        <f t="shared" si="2"/>
        <v>1002685</v>
      </c>
      <c r="I12" s="15">
        <f t="shared" si="2"/>
        <v>2181000</v>
      </c>
      <c r="J12" s="15">
        <f t="shared" si="2"/>
        <v>1302000</v>
      </c>
      <c r="K12" s="15">
        <f aca="true" t="shared" si="3" ref="K12:P12">SUM(K5-K9)</f>
        <v>769000</v>
      </c>
      <c r="L12" s="15">
        <f t="shared" si="3"/>
        <v>504000</v>
      </c>
      <c r="M12" s="15">
        <f t="shared" si="3"/>
        <v>564000</v>
      </c>
      <c r="N12" s="15">
        <f t="shared" si="3"/>
        <v>660000</v>
      </c>
      <c r="O12" s="15">
        <f t="shared" si="3"/>
        <v>660000</v>
      </c>
      <c r="P12" s="15">
        <f t="shared" si="3"/>
        <v>671196.5700000003</v>
      </c>
      <c r="Q12" s="7"/>
      <c r="R12" s="7"/>
      <c r="S12" s="7"/>
    </row>
    <row r="13" spans="2:16" ht="21" customHeight="1" thickBot="1" thickTop="1">
      <c r="B13" s="16" t="s">
        <v>23</v>
      </c>
      <c r="C13" s="17">
        <f>SUM(C14-C24)</f>
        <v>-68195.58000000007</v>
      </c>
      <c r="D13" s="17">
        <f>SUM(D14-D24)</f>
        <v>117596.51000000001</v>
      </c>
      <c r="E13" s="17">
        <f>SUM(E14-E24)</f>
        <v>998290.8300000001</v>
      </c>
      <c r="F13" s="17">
        <f aca="true" t="shared" si="4" ref="F13:K13">SUM(F14-F24)</f>
        <v>2691278.03</v>
      </c>
      <c r="G13" s="17">
        <f t="shared" si="4"/>
        <v>48148.87000000011</v>
      </c>
      <c r="H13" s="17">
        <f t="shared" si="4"/>
        <v>-1002685</v>
      </c>
      <c r="I13" s="17">
        <f t="shared" si="4"/>
        <v>-791000</v>
      </c>
      <c r="J13" s="17">
        <f t="shared" si="4"/>
        <v>-822000</v>
      </c>
      <c r="K13" s="17">
        <f t="shared" si="4"/>
        <v>-769000</v>
      </c>
      <c r="L13" s="17">
        <f>SUM(L14-L24)</f>
        <v>-504000</v>
      </c>
      <c r="M13" s="17">
        <f>SUM(M14-M24)</f>
        <v>-564000</v>
      </c>
      <c r="N13" s="17">
        <f>SUM(N14-N24)</f>
        <v>-660000</v>
      </c>
      <c r="O13" s="17">
        <f>SUM(O14-O24)</f>
        <v>-660000</v>
      </c>
      <c r="P13" s="17">
        <f>SUM(P14-P24)</f>
        <v>-671196.57</v>
      </c>
    </row>
    <row r="14" spans="2:16" ht="26.25" customHeight="1" thickTop="1">
      <c r="B14" s="18" t="s">
        <v>24</v>
      </c>
      <c r="C14" s="19">
        <f>SUM(C15+C21)</f>
        <v>1010549</v>
      </c>
      <c r="D14" s="19">
        <f>SUM(D15+D23)</f>
        <v>719596.51</v>
      </c>
      <c r="E14" s="19">
        <f>SUM(E15+E23)</f>
        <v>1719290.83</v>
      </c>
      <c r="F14" s="19">
        <f aca="true" t="shared" si="5" ref="F14:K14">SUM(F15+F23)</f>
        <v>3506291.03</v>
      </c>
      <c r="G14" s="19">
        <f t="shared" si="5"/>
        <v>2908033.7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>SUM(L15+L23)</f>
        <v>0</v>
      </c>
      <c r="M14" s="19">
        <f>SUM(M15+M23)</f>
        <v>0</v>
      </c>
      <c r="N14" s="19">
        <f>SUM(N15+N23)</f>
        <v>0</v>
      </c>
      <c r="O14" s="19">
        <f>SUM(O15+O23)</f>
        <v>0</v>
      </c>
      <c r="P14" s="19">
        <f>SUM(P15+P23)</f>
        <v>0</v>
      </c>
    </row>
    <row r="15" spans="2:16" ht="23.25" customHeight="1">
      <c r="B15" s="10" t="s">
        <v>25</v>
      </c>
      <c r="C15" s="11">
        <v>918129</v>
      </c>
      <c r="D15" s="20">
        <v>682556</v>
      </c>
      <c r="E15" s="20">
        <v>1676265.96</v>
      </c>
      <c r="F15" s="20">
        <v>3375127.61</v>
      </c>
      <c r="G15" s="20">
        <v>2871884.83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2:16" ht="38.25" customHeight="1">
      <c r="B16" s="10" t="s">
        <v>26</v>
      </c>
      <c r="C16" s="11">
        <v>0</v>
      </c>
      <c r="D16" s="20">
        <v>0</v>
      </c>
      <c r="E16" s="20">
        <v>0</v>
      </c>
      <c r="F16" s="20">
        <v>843267.61</v>
      </c>
      <c r="G16" s="20">
        <v>1141548.26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24.75" customHeight="1">
      <c r="B17" s="10" t="s">
        <v>27</v>
      </c>
      <c r="C17" s="11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2:16" ht="34.5" customHeight="1">
      <c r="B18" s="10" t="s">
        <v>28</v>
      </c>
      <c r="C18" s="11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2:16" ht="22.5" customHeight="1">
      <c r="B19" s="10" t="s">
        <v>29</v>
      </c>
      <c r="C19" s="11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2:16" ht="25.5" customHeight="1">
      <c r="B20" s="10" t="s">
        <v>30</v>
      </c>
      <c r="C20" s="11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27" customHeight="1">
      <c r="B21" s="10" t="s">
        <v>31</v>
      </c>
      <c r="C21" s="11">
        <v>92420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23.25" customHeight="1">
      <c r="B22" s="10" t="s">
        <v>32</v>
      </c>
      <c r="C22" s="11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2:16" ht="21.75" customHeight="1" thickBot="1">
      <c r="B23" s="21" t="s">
        <v>33</v>
      </c>
      <c r="C23" s="22">
        <v>0</v>
      </c>
      <c r="D23" s="22">
        <v>37040.51</v>
      </c>
      <c r="E23" s="22">
        <v>43024.87</v>
      </c>
      <c r="F23" s="22">
        <v>131163.42</v>
      </c>
      <c r="G23" s="20">
        <v>36148.87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2:16" ht="24.75" customHeight="1" thickBot="1" thickTop="1">
      <c r="B24" s="16" t="s">
        <v>34</v>
      </c>
      <c r="C24" s="17">
        <f>SUM(C25)</f>
        <v>1078744.58</v>
      </c>
      <c r="D24" s="17">
        <f>SUM(D25)</f>
        <v>602000</v>
      </c>
      <c r="E24" s="17">
        <f>SUM(E25)</f>
        <v>721000</v>
      </c>
      <c r="F24" s="17">
        <f aca="true" t="shared" si="6" ref="F24:K24">SUM(F25)</f>
        <v>815013</v>
      </c>
      <c r="G24" s="17">
        <f t="shared" si="6"/>
        <v>2859884.83</v>
      </c>
      <c r="H24" s="17">
        <f t="shared" si="6"/>
        <v>1002685</v>
      </c>
      <c r="I24" s="17">
        <f t="shared" si="6"/>
        <v>791000</v>
      </c>
      <c r="J24" s="17">
        <f t="shared" si="6"/>
        <v>822000</v>
      </c>
      <c r="K24" s="17">
        <f t="shared" si="6"/>
        <v>769000</v>
      </c>
      <c r="L24" s="17">
        <f>SUM(L25)</f>
        <v>504000</v>
      </c>
      <c r="M24" s="17">
        <f>SUM(M25)</f>
        <v>564000</v>
      </c>
      <c r="N24" s="17">
        <f>SUM(N25)</f>
        <v>660000</v>
      </c>
      <c r="O24" s="17">
        <f>SUM(O25)</f>
        <v>660000</v>
      </c>
      <c r="P24" s="17">
        <f>SUM(P25)</f>
        <v>671196.57</v>
      </c>
    </row>
    <row r="25" spans="2:16" ht="22.5" customHeight="1" thickTop="1">
      <c r="B25" s="8" t="s">
        <v>35</v>
      </c>
      <c r="C25" s="9">
        <v>1078744.58</v>
      </c>
      <c r="D25" s="23">
        <v>602000</v>
      </c>
      <c r="E25" s="23">
        <v>721000</v>
      </c>
      <c r="F25" s="23">
        <v>815013</v>
      </c>
      <c r="G25" s="24">
        <v>2859884.83</v>
      </c>
      <c r="H25" s="24">
        <v>1002685</v>
      </c>
      <c r="I25" s="24">
        <v>791000</v>
      </c>
      <c r="J25" s="24">
        <v>822000</v>
      </c>
      <c r="K25" s="24">
        <v>769000</v>
      </c>
      <c r="L25" s="24">
        <v>504000</v>
      </c>
      <c r="M25" s="24">
        <v>564000</v>
      </c>
      <c r="N25" s="24">
        <v>660000</v>
      </c>
      <c r="O25" s="24">
        <v>660000</v>
      </c>
      <c r="P25" s="24">
        <v>671196.57</v>
      </c>
    </row>
    <row r="26" spans="2:16" ht="39.75" customHeight="1">
      <c r="B26" s="10" t="s">
        <v>36</v>
      </c>
      <c r="C26" s="11">
        <v>217744.58</v>
      </c>
      <c r="D26" s="20">
        <v>0</v>
      </c>
      <c r="E26" s="20">
        <v>0</v>
      </c>
      <c r="F26" s="20">
        <v>0</v>
      </c>
      <c r="G26" s="20">
        <v>1984815.87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23.25" customHeight="1">
      <c r="B27" s="10" t="s">
        <v>37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</row>
    <row r="28" spans="2:16" ht="37.5" customHeight="1">
      <c r="B28" s="10" t="s">
        <v>38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2:16" ht="23.25" customHeight="1">
      <c r="B29" s="10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2:16" ht="23.25" customHeight="1" thickBot="1">
      <c r="B30" s="12" t="s">
        <v>40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27" customHeight="1" thickBot="1">
      <c r="B31" s="25" t="s">
        <v>41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25.5" customHeight="1" thickBot="1">
      <c r="B32" s="5" t="s">
        <v>42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2:16" ht="45" customHeight="1" thickTop="1">
      <c r="B33" s="8" t="s">
        <v>43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2:16" ht="58.5" customHeight="1" thickBot="1">
      <c r="B34" s="21" t="s">
        <v>44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45" customHeight="1" thickBot="1" thickTop="1">
      <c r="B35" s="16" t="s">
        <v>45</v>
      </c>
      <c r="C35" s="17">
        <f aca="true" t="shared" si="7" ref="C35:J35">SUM(C36+C37)</f>
        <v>1019535.2100000001</v>
      </c>
      <c r="D35" s="17">
        <f t="shared" si="7"/>
        <v>797247.45</v>
      </c>
      <c r="E35" s="17">
        <f t="shared" si="7"/>
        <v>907209.4299999999</v>
      </c>
      <c r="F35" s="17">
        <f t="shared" si="7"/>
        <v>1051009.3599999999</v>
      </c>
      <c r="G35" s="17">
        <f t="shared" si="7"/>
        <v>1215068.96</v>
      </c>
      <c r="H35" s="17">
        <f t="shared" si="7"/>
        <v>1292685</v>
      </c>
      <c r="I35" s="17">
        <f t="shared" si="7"/>
        <v>1031000</v>
      </c>
      <c r="J35" s="17">
        <f t="shared" si="7"/>
        <v>1002000</v>
      </c>
      <c r="K35" s="17">
        <f aca="true" t="shared" si="8" ref="K35:P35">SUM(K36+K37)</f>
        <v>949000</v>
      </c>
      <c r="L35" s="17">
        <f t="shared" si="8"/>
        <v>664000</v>
      </c>
      <c r="M35" s="17">
        <f t="shared" si="8"/>
        <v>714000</v>
      </c>
      <c r="N35" s="17">
        <f t="shared" si="8"/>
        <v>810000</v>
      </c>
      <c r="O35" s="17">
        <f t="shared" si="8"/>
        <v>790000</v>
      </c>
      <c r="P35" s="17">
        <f t="shared" si="8"/>
        <v>791196.57</v>
      </c>
    </row>
    <row r="36" spans="2:16" ht="25.5" customHeight="1" thickTop="1">
      <c r="B36" s="8" t="s">
        <v>46</v>
      </c>
      <c r="C36" s="19">
        <f>SUM(C25-C26)</f>
        <v>861000.0000000001</v>
      </c>
      <c r="D36" s="19">
        <f aca="true" t="shared" si="9" ref="D36:J36">SUM(D25-D26)</f>
        <v>602000</v>
      </c>
      <c r="E36" s="19">
        <f t="shared" si="9"/>
        <v>721000</v>
      </c>
      <c r="F36" s="19">
        <f t="shared" si="9"/>
        <v>815013</v>
      </c>
      <c r="G36" s="19">
        <f t="shared" si="9"/>
        <v>875068.96</v>
      </c>
      <c r="H36" s="19">
        <f t="shared" si="9"/>
        <v>1002685</v>
      </c>
      <c r="I36" s="19">
        <f t="shared" si="9"/>
        <v>791000</v>
      </c>
      <c r="J36" s="19">
        <f t="shared" si="9"/>
        <v>822000</v>
      </c>
      <c r="K36" s="19">
        <f aca="true" t="shared" si="10" ref="K36:P36">SUM(K25-K26)</f>
        <v>769000</v>
      </c>
      <c r="L36" s="19">
        <f t="shared" si="10"/>
        <v>504000</v>
      </c>
      <c r="M36" s="19">
        <f t="shared" si="10"/>
        <v>564000</v>
      </c>
      <c r="N36" s="19">
        <f t="shared" si="10"/>
        <v>660000</v>
      </c>
      <c r="O36" s="19">
        <f t="shared" si="10"/>
        <v>660000</v>
      </c>
      <c r="P36" s="19">
        <f t="shared" si="10"/>
        <v>671196.57</v>
      </c>
    </row>
    <row r="37" spans="2:16" ht="28.5" customHeight="1">
      <c r="B37" s="10" t="s">
        <v>47</v>
      </c>
      <c r="C37" s="11">
        <v>158535.21</v>
      </c>
      <c r="D37" s="20">
        <v>195247.45</v>
      </c>
      <c r="E37" s="20">
        <v>186209.43</v>
      </c>
      <c r="F37" s="20">
        <v>235996.36</v>
      </c>
      <c r="G37" s="26">
        <v>340000</v>
      </c>
      <c r="H37" s="26">
        <v>290000</v>
      </c>
      <c r="I37" s="26">
        <v>240000</v>
      </c>
      <c r="J37" s="26">
        <v>180000</v>
      </c>
      <c r="K37" s="26">
        <v>180000</v>
      </c>
      <c r="L37" s="26">
        <v>160000</v>
      </c>
      <c r="M37" s="26">
        <v>150000</v>
      </c>
      <c r="N37" s="26">
        <v>150000</v>
      </c>
      <c r="O37" s="26">
        <v>130000</v>
      </c>
      <c r="P37" s="26">
        <v>120000</v>
      </c>
    </row>
    <row r="38" spans="2:16" ht="23.25" customHeight="1">
      <c r="B38" s="10" t="s">
        <v>48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</row>
    <row r="39" spans="2:16" ht="21.75" customHeight="1">
      <c r="B39" s="10" t="s">
        <v>49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2:16" ht="41.25" customHeight="1">
      <c r="B40" s="10" t="s">
        <v>50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</row>
    <row r="41" spans="2:16" ht="44.25" customHeight="1" thickBot="1">
      <c r="B41" s="12" t="s">
        <v>51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</row>
    <row r="42" spans="2:16" ht="23.25" customHeight="1" thickBot="1">
      <c r="B42" s="14" t="s">
        <v>52</v>
      </c>
      <c r="C42" s="27">
        <f>SUM(C35/C5)</f>
        <v>0.12669636110581592</v>
      </c>
      <c r="D42" s="27">
        <f aca="true" t="shared" si="11" ref="D42:J42">SUM(D35/D5)</f>
        <v>0.09871453576095471</v>
      </c>
      <c r="E42" s="27">
        <f t="shared" si="11"/>
        <v>0.10500729099758539</v>
      </c>
      <c r="F42" s="27">
        <f t="shared" si="11"/>
        <v>0.11020231546256316</v>
      </c>
      <c r="G42" s="27">
        <f t="shared" si="11"/>
        <v>0.10765603035747602</v>
      </c>
      <c r="H42" s="27">
        <f t="shared" si="11"/>
        <v>0.13171767155669228</v>
      </c>
      <c r="I42" s="27">
        <f t="shared" si="11"/>
        <v>0.10103544178261406</v>
      </c>
      <c r="J42" s="27">
        <f t="shared" si="11"/>
        <v>0.09776156267077174</v>
      </c>
      <c r="K42" s="27">
        <f aca="true" t="shared" si="12" ref="K42:P42">SUM(K35/K5)</f>
        <v>0.09538237729670261</v>
      </c>
      <c r="L42" s="27">
        <f t="shared" si="12"/>
        <v>0.0667375116175032</v>
      </c>
      <c r="M42" s="27">
        <f t="shared" si="12"/>
        <v>0.0717629266489417</v>
      </c>
      <c r="N42" s="27">
        <f t="shared" si="12"/>
        <v>0.0814117235093036</v>
      </c>
      <c r="O42" s="27">
        <f t="shared" si="12"/>
        <v>0.0794015574967282</v>
      </c>
      <c r="P42" s="27">
        <f t="shared" si="12"/>
        <v>0.07952182271401156</v>
      </c>
    </row>
    <row r="43" spans="2:16" ht="29.25" customHeight="1" thickBot="1" thickTop="1">
      <c r="B43" s="16" t="s">
        <v>53</v>
      </c>
      <c r="C43" s="17">
        <f>SUM(C46)</f>
        <v>2835945</v>
      </c>
      <c r="D43" s="17">
        <f aca="true" t="shared" si="13" ref="D43:J43">SUM(D46)</f>
        <v>2916501</v>
      </c>
      <c r="E43" s="17">
        <f t="shared" si="13"/>
        <v>3871766.96</v>
      </c>
      <c r="F43" s="17">
        <f>SUM(E43+F15-F25)</f>
        <v>6431881.57</v>
      </c>
      <c r="G43" s="17">
        <f t="shared" si="13"/>
        <v>6443881.57</v>
      </c>
      <c r="H43" s="17">
        <f t="shared" si="13"/>
        <v>5441196.57</v>
      </c>
      <c r="I43" s="17">
        <f t="shared" si="13"/>
        <v>4650196.57</v>
      </c>
      <c r="J43" s="17">
        <f t="shared" si="13"/>
        <v>3828196.5700000003</v>
      </c>
      <c r="K43" s="17">
        <f aca="true" t="shared" si="14" ref="K43:P43">SUM(K46)</f>
        <v>3059196.5700000003</v>
      </c>
      <c r="L43" s="17">
        <f t="shared" si="14"/>
        <v>2555196.5700000003</v>
      </c>
      <c r="M43" s="17">
        <f t="shared" si="14"/>
        <v>1991196.5700000003</v>
      </c>
      <c r="N43" s="17">
        <f t="shared" si="14"/>
        <v>1331196.5700000003</v>
      </c>
      <c r="O43" s="17">
        <f t="shared" si="14"/>
        <v>671196.5700000003</v>
      </c>
      <c r="P43" s="17">
        <f t="shared" si="14"/>
        <v>3.4924596548080444E-10</v>
      </c>
    </row>
    <row r="44" spans="2:16" ht="19.5" customHeight="1" thickTop="1">
      <c r="B44" s="8" t="s">
        <v>54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ht="33" customHeight="1">
      <c r="B45" s="10" t="s">
        <v>55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ht="21" customHeight="1">
      <c r="B46" s="10" t="s">
        <v>56</v>
      </c>
      <c r="C46" s="11">
        <v>2835945</v>
      </c>
      <c r="D46" s="26">
        <v>2916501</v>
      </c>
      <c r="E46" s="26">
        <v>3871766.96</v>
      </c>
      <c r="F46" s="26">
        <f>SUM(F43)</f>
        <v>6431881.57</v>
      </c>
      <c r="G46" s="20">
        <f>SUM(F46-G24+G15)</f>
        <v>6443881.57</v>
      </c>
      <c r="H46" s="20">
        <f aca="true" t="shared" si="15" ref="H46:P46">SUM(G46-H24+H14)</f>
        <v>5441196.57</v>
      </c>
      <c r="I46" s="20">
        <f t="shared" si="15"/>
        <v>4650196.57</v>
      </c>
      <c r="J46" s="20">
        <f t="shared" si="15"/>
        <v>3828196.5700000003</v>
      </c>
      <c r="K46" s="20">
        <f t="shared" si="15"/>
        <v>3059196.5700000003</v>
      </c>
      <c r="L46" s="20">
        <f t="shared" si="15"/>
        <v>2555196.5700000003</v>
      </c>
      <c r="M46" s="20">
        <f t="shared" si="15"/>
        <v>1991196.5700000003</v>
      </c>
      <c r="N46" s="20">
        <f t="shared" si="15"/>
        <v>1331196.5700000003</v>
      </c>
      <c r="O46" s="20">
        <f t="shared" si="15"/>
        <v>671196.5700000003</v>
      </c>
      <c r="P46" s="20">
        <f t="shared" si="15"/>
        <v>3.4924596548080444E-10</v>
      </c>
    </row>
    <row r="47" spans="2:16" ht="37.5" customHeight="1" thickBot="1">
      <c r="B47" s="10" t="s">
        <v>57</v>
      </c>
      <c r="C47" s="11">
        <v>0</v>
      </c>
      <c r="D47" s="11">
        <v>0</v>
      </c>
      <c r="E47" s="11">
        <v>0</v>
      </c>
      <c r="F47" s="26">
        <v>843267.61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</row>
    <row r="48" spans="2:16" ht="18.75" customHeight="1">
      <c r="B48" s="10" t="s">
        <v>58</v>
      </c>
      <c r="C48" s="11">
        <v>0</v>
      </c>
      <c r="D48" s="11">
        <v>0</v>
      </c>
      <c r="E48" s="11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</row>
    <row r="49" spans="2:16" ht="19.5" customHeight="1" thickBot="1">
      <c r="B49" s="12" t="s">
        <v>59</v>
      </c>
      <c r="C49" s="11">
        <v>0</v>
      </c>
      <c r="D49" s="11">
        <v>0</v>
      </c>
      <c r="E49" s="1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2:16" ht="20.25" customHeight="1" thickBot="1">
      <c r="B50" s="25" t="s">
        <v>60</v>
      </c>
      <c r="C50" s="29">
        <f>SUM(C43/C5)</f>
        <v>0.35241932624988315</v>
      </c>
      <c r="D50" s="29">
        <f>SUM(D43/D5)</f>
        <v>0.36111879976707384</v>
      </c>
      <c r="E50" s="29">
        <f>SUM(E43/E5)</f>
        <v>0.4481476342717873</v>
      </c>
      <c r="F50" s="29">
        <f>SUM((F43-F47)/F5)*100%</f>
        <v>0.5859873584935574</v>
      </c>
      <c r="G50" s="29">
        <f>SUM(G43/G5)*100%</f>
        <v>0.5709327888022918</v>
      </c>
      <c r="H50" s="29">
        <f>SUM((H43-H47)/H5)*100%</f>
        <v>0.5544287608215928</v>
      </c>
      <c r="I50" s="29">
        <f>SUM((I43-I47)/I5)*100%</f>
        <v>0.4557077253403944</v>
      </c>
      <c r="J50" s="29">
        <f>SUM((J43-J47)/J5)*100%</f>
        <v>0.37350347195018807</v>
      </c>
      <c r="K50" s="29">
        <f aca="true" t="shared" si="16" ref="K50:P50">SUM((K43-K47)/K5)*100%</f>
        <v>0.3074746485400617</v>
      </c>
      <c r="L50" s="29">
        <f t="shared" si="16"/>
        <v>0.2568184650231617</v>
      </c>
      <c r="M50" s="29">
        <f t="shared" si="16"/>
        <v>0.20013178346853547</v>
      </c>
      <c r="N50" s="29">
        <f t="shared" si="16"/>
        <v>0.13379630505354734</v>
      </c>
      <c r="O50" s="29">
        <f t="shared" si="16"/>
        <v>0.06746082663855922</v>
      </c>
      <c r="P50" s="29">
        <f t="shared" si="16"/>
        <v>3.5102118491929683E-17</v>
      </c>
    </row>
    <row r="51" spans="2:16" ht="40.5" customHeight="1" thickBot="1">
      <c r="B51" s="25" t="s">
        <v>61</v>
      </c>
      <c r="C51" s="30" t="s">
        <v>62</v>
      </c>
      <c r="D51" s="31" t="s">
        <v>62</v>
      </c>
      <c r="E51" s="31" t="s">
        <v>62</v>
      </c>
      <c r="F51" s="32">
        <f>((E6+E8-E10)/E5+(D6+D8-D10)/D5+(C6+C8-C10)/C5)/3</f>
        <v>0.05920941597322001</v>
      </c>
      <c r="G51" s="32">
        <f>((F6+F8-F10)/F5+(E6+E8-E10)/E5+(D6+D8-D10)/D5)/3</f>
        <v>0.05234355214621844</v>
      </c>
      <c r="H51" s="32">
        <f>((G6+G8-G10)/G5+(F6+F8-F10)/F5+(E6+E8-E10)/E5)/3</f>
        <v>0.029365703897251034</v>
      </c>
      <c r="I51" s="32">
        <f aca="true" t="shared" si="17" ref="I51:P51">((H6+H8-H10)/H5+(G6+G8-G10)/G5+(F6+F8-F10)/F5)/3</f>
        <v>0.06155095635699457</v>
      </c>
      <c r="J51" s="32">
        <f t="shared" si="17"/>
        <v>0.14492811637838937</v>
      </c>
      <c r="K51" s="32">
        <f t="shared" si="17"/>
        <v>0.19805623485428578</v>
      </c>
      <c r="L51" s="32">
        <f t="shared" si="17"/>
        <v>0.18957894204640025</v>
      </c>
      <c r="M51" s="32">
        <f t="shared" si="17"/>
        <v>0.1313083522347487</v>
      </c>
      <c r="N51" s="32">
        <f t="shared" si="17"/>
        <v>0.10174790300319136</v>
      </c>
      <c r="O51" s="32">
        <f t="shared" si="17"/>
        <v>0.09474582472605374</v>
      </c>
      <c r="P51" s="32">
        <f t="shared" si="17"/>
        <v>0.09662197967112411</v>
      </c>
    </row>
    <row r="52" spans="2:16" ht="36" customHeight="1" thickBot="1">
      <c r="B52" s="33" t="s">
        <v>63</v>
      </c>
      <c r="C52" s="34" t="s">
        <v>62</v>
      </c>
      <c r="D52" s="35" t="s">
        <v>62</v>
      </c>
      <c r="E52" s="35" t="s">
        <v>62</v>
      </c>
      <c r="F52" s="36" t="str">
        <f aca="true" t="shared" si="18" ref="F52:P52">IF(F42&lt;=F51,"TAK","NIE")</f>
        <v>NIE</v>
      </c>
      <c r="G52" s="36" t="str">
        <f t="shared" si="18"/>
        <v>NIE</v>
      </c>
      <c r="H52" s="36" t="str">
        <f t="shared" si="18"/>
        <v>NIE</v>
      </c>
      <c r="I52" s="36" t="str">
        <f t="shared" si="18"/>
        <v>NIE</v>
      </c>
      <c r="J52" s="36" t="str">
        <f t="shared" si="18"/>
        <v>TAK</v>
      </c>
      <c r="K52" s="36" t="str">
        <f t="shared" si="18"/>
        <v>TAK</v>
      </c>
      <c r="L52" s="36" t="str">
        <f t="shared" si="18"/>
        <v>TAK</v>
      </c>
      <c r="M52" s="36" t="str">
        <f t="shared" si="18"/>
        <v>TAK</v>
      </c>
      <c r="N52" s="36" t="str">
        <f t="shared" si="18"/>
        <v>TAK</v>
      </c>
      <c r="O52" s="36" t="str">
        <f t="shared" si="18"/>
        <v>TAK</v>
      </c>
      <c r="P52" s="36" t="str">
        <f t="shared" si="18"/>
        <v>TAK</v>
      </c>
    </row>
    <row r="53" spans="3:5" ht="13.5" thickTop="1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</sheetData>
  <sheetProtection selectLockedCells="1" selectUnlockedCells="1"/>
  <mergeCells count="1">
    <mergeCell ref="B2:K2"/>
  </mergeCells>
  <printOptions/>
  <pageMargins left="0.4724409448818898" right="0.2362204724409449" top="0.5118110236220472" bottom="0.5511811023622047" header="0.5118110236220472" footer="0.35433070866141736"/>
  <pageSetup horizontalDpi="300" verticalDpi="300" orientation="landscape" paperSize="9" r:id="rId1"/>
  <headerFooter alignWithMargins="0">
    <oddHeader>&amp;R&amp;"Arial,Kursywa"&amp;8Załącznik Nr 2
do  Uchwały Rady Gminy
Nr XII / 71 /2011
z dnia 30.09.2011 r.</oddHeader>
    <oddFooter xml:space="preserve">&amp;CStrona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Urzędnik</cp:lastModifiedBy>
  <cp:lastPrinted>2011-09-29T12:47:13Z</cp:lastPrinted>
  <dcterms:created xsi:type="dcterms:W3CDTF">2010-12-13T10:54:17Z</dcterms:created>
  <dcterms:modified xsi:type="dcterms:W3CDTF">2011-09-29T13:00:58Z</dcterms:modified>
  <cp:category/>
  <cp:version/>
  <cp:contentType/>
  <cp:contentStatus/>
</cp:coreProperties>
</file>