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<sst xmlns="http://schemas.openxmlformats.org/spreadsheetml/2006/main" count="71" uniqueCount="51">
  <si>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L.p.</t>
  </si>
  <si>
    <t>Wyszczególnienie</t>
  </si>
  <si>
    <t>I</t>
  </si>
  <si>
    <t>Dochody ogółem</t>
  </si>
  <si>
    <t>A.</t>
  </si>
  <si>
    <t>Dochowy własne w tym:</t>
  </si>
  <si>
    <t>1.</t>
  </si>
  <si>
    <t>z podatków i opłat lokalnych</t>
  </si>
  <si>
    <t>2.</t>
  </si>
  <si>
    <t>z majątku gminy</t>
  </si>
  <si>
    <t>3.</t>
  </si>
  <si>
    <t>z udziału w podatkach stanowiących dochód budżetu państwa</t>
  </si>
  <si>
    <t>B.</t>
  </si>
  <si>
    <t>Subwencje</t>
  </si>
  <si>
    <t>C.</t>
  </si>
  <si>
    <t>Dotacje celowe na zadania z zakresu admin. Rządowej</t>
  </si>
  <si>
    <t>D.</t>
  </si>
  <si>
    <t>Dotacje celowe na zadania własne</t>
  </si>
  <si>
    <t>II</t>
  </si>
  <si>
    <t>Wydatki ogółem</t>
  </si>
  <si>
    <t>odsetki</t>
  </si>
  <si>
    <t>a)</t>
  </si>
  <si>
    <t>b)</t>
  </si>
  <si>
    <t>c)</t>
  </si>
  <si>
    <t>Wydatki inwestycyjne:</t>
  </si>
  <si>
    <t>III</t>
  </si>
  <si>
    <t>Spłata pożyczek i kredytów</t>
  </si>
  <si>
    <t>w tym: spłata rat pożyczek (kredytów)</t>
  </si>
  <si>
    <t>Wartość udzielonych poręczeń</t>
  </si>
  <si>
    <t>IV</t>
  </si>
  <si>
    <t>Wynik (I-II)</t>
  </si>
  <si>
    <t>V</t>
  </si>
  <si>
    <t>VI</t>
  </si>
  <si>
    <t>Wykup papierów wartościowych i dyskonto</t>
  </si>
  <si>
    <t>SYTUACJA FINANSOWA GMINY KOLNO</t>
  </si>
  <si>
    <t>Wydatki bieżące</t>
  </si>
  <si>
    <t>4.</t>
  </si>
  <si>
    <t>pozostałe dochody własne</t>
  </si>
  <si>
    <t>x</t>
  </si>
  <si>
    <t>Przewidywane wykonanie 2004</t>
  </si>
  <si>
    <t>Plan 2005</t>
  </si>
  <si>
    <t>Pozostałe dotacje w tym środki na finansowanie programów ze źródeł zagranicznych</t>
  </si>
  <si>
    <t>Spłata zaciągniętych pożyczek i kredytów</t>
  </si>
  <si>
    <t>Spłata wnioskowanej pożyczki, kredytu</t>
  </si>
  <si>
    <t>Zaciągane pożyczki i kredyty</t>
  </si>
  <si>
    <t>Planowana łączna kwota długu</t>
  </si>
  <si>
    <t>VII</t>
  </si>
  <si>
    <t>Dług/dochody (%) (art. 114 ufp)</t>
  </si>
  <si>
    <t>Spłata rat i odsetek/dochody (%) (art.. 113 ufp)</t>
  </si>
  <si>
    <t>Lata spłaty kredytu/pożyczki*</t>
  </si>
  <si>
    <t>*ustalając dochody i wydatki lat 2006 - 2011 przyjęto stopę inflacji 1%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</si>
</sst>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</numFmts>
  <fonts count="10">
    <font>
      <sz val="10"/>
      <name val="Arial CE"/>
      <family val="0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0" fontId="1" fillId="0" borderId="3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164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/>
    </xf>
    <xf numFmtId="10" fontId="1" fillId="0" borderId="3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1" fillId="0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3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164" fontId="1" fillId="2" borderId="8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F1">
      <selection activeCell="A1" sqref="A1:L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12.75390625" style="0" hidden="1" customWidth="1"/>
    <col min="4" max="4" width="12.25390625" style="0" customWidth="1"/>
    <col min="5" max="5" width="11.75390625" style="0" hidden="1" customWidth="1"/>
    <col min="6" max="7" width="11.25390625" style="0" customWidth="1"/>
    <col min="8" max="8" width="11.625" style="0" customWidth="1"/>
    <col min="9" max="9" width="11.25390625" style="0" customWidth="1"/>
    <col min="10" max="10" width="11.75390625" style="0" customWidth="1"/>
    <col min="11" max="11" width="11.625" style="0" customWidth="1"/>
    <col min="12" max="12" width="11.75390625" style="0" customWidth="1"/>
    <col min="13" max="13" width="10.125" style="0" bestFit="1" customWidth="1"/>
    <col min="14" max="14" width="9.625" style="0" bestFit="1" customWidth="1"/>
  </cols>
  <sheetData>
    <row r="1" spans="1:12" ht="78.75" customHeight="1" thickBot="1">
      <c r="A1" s="59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7.25" customHeight="1">
      <c r="A2" s="66" t="s">
        <v>0</v>
      </c>
      <c r="B2" s="64" t="s">
        <v>1</v>
      </c>
      <c r="C2" s="68"/>
      <c r="D2" s="62" t="s">
        <v>39</v>
      </c>
      <c r="E2" s="68"/>
      <c r="F2" s="68" t="s">
        <v>40</v>
      </c>
      <c r="G2" s="70" t="s">
        <v>49</v>
      </c>
      <c r="H2" s="71"/>
      <c r="I2" s="71"/>
      <c r="J2" s="71"/>
      <c r="K2" s="71"/>
      <c r="L2" s="72"/>
    </row>
    <row r="3" spans="1:12" ht="18.75" customHeight="1">
      <c r="A3" s="67"/>
      <c r="B3" s="65"/>
      <c r="C3" s="69"/>
      <c r="D3" s="63"/>
      <c r="E3" s="69"/>
      <c r="F3" s="69"/>
      <c r="G3" s="20">
        <v>2006</v>
      </c>
      <c r="H3" s="20">
        <v>2007</v>
      </c>
      <c r="I3" s="20">
        <v>2008</v>
      </c>
      <c r="J3" s="45">
        <v>2009</v>
      </c>
      <c r="K3" s="20">
        <v>2010</v>
      </c>
      <c r="L3" s="21">
        <v>2011</v>
      </c>
    </row>
    <row r="4" spans="1:12" ht="24.75" customHeight="1">
      <c r="A4" s="5" t="s">
        <v>2</v>
      </c>
      <c r="B4" s="6" t="s">
        <v>3</v>
      </c>
      <c r="C4" s="8"/>
      <c r="D4" s="8">
        <f>SUM(D5+D10+D11+D12+D13)</f>
        <v>6268842</v>
      </c>
      <c r="E4" s="8"/>
      <c r="F4" s="8">
        <f>SUM(F5+F10+F11+F12+F13)</f>
        <v>7659590</v>
      </c>
      <c r="G4" s="8">
        <f>SUM(G5+G10+G11+G12+G13)</f>
        <v>6721687.6899999995</v>
      </c>
      <c r="H4" s="8">
        <f>SUM(H5+H10+H11+H12)</f>
        <v>6410125.4569</v>
      </c>
      <c r="I4" s="8">
        <f>SUM(I5+I10+I11+I12)</f>
        <v>6474226.381468999</v>
      </c>
      <c r="J4" s="8">
        <f>SUM(J5+J10+J11+J12)</f>
        <v>6538968.09528369</v>
      </c>
      <c r="K4" s="8">
        <f>SUM(K5+K10+K11+K12)</f>
        <v>6604358.276236526</v>
      </c>
      <c r="L4" s="9">
        <f>SUM(L5+L10+L11+L12)</f>
        <v>6670401.648998892</v>
      </c>
    </row>
    <row r="5" spans="1:12" ht="12.75">
      <c r="A5" s="3" t="s">
        <v>4</v>
      </c>
      <c r="B5" s="34" t="s">
        <v>5</v>
      </c>
      <c r="C5" s="10"/>
      <c r="D5" s="41">
        <f>SUM(D6:D9)</f>
        <v>2712396</v>
      </c>
      <c r="E5" s="41"/>
      <c r="F5" s="41">
        <f aca="true" t="shared" si="0" ref="F5:K5">SUM(F6:F9)</f>
        <v>2754264</v>
      </c>
      <c r="G5" s="10">
        <f t="shared" si="0"/>
        <v>2874268</v>
      </c>
      <c r="H5" s="10">
        <f t="shared" si="0"/>
        <v>2910051.57</v>
      </c>
      <c r="I5" s="10">
        <f t="shared" si="0"/>
        <v>2939151.7556999996</v>
      </c>
      <c r="J5" s="10">
        <f t="shared" si="0"/>
        <v>2968542.723257</v>
      </c>
      <c r="K5" s="10">
        <f t="shared" si="0"/>
        <v>2998228.6504895696</v>
      </c>
      <c r="L5" s="11">
        <f>SUM(L6:L9)</f>
        <v>3028210.7269944656</v>
      </c>
    </row>
    <row r="6" spans="1:12" ht="13.5" customHeight="1">
      <c r="A6" s="37" t="s">
        <v>6</v>
      </c>
      <c r="B6" s="33" t="s">
        <v>7</v>
      </c>
      <c r="C6" s="12"/>
      <c r="D6" s="42">
        <v>1545309</v>
      </c>
      <c r="E6" s="40"/>
      <c r="F6" s="42">
        <v>1682020</v>
      </c>
      <c r="G6" s="12">
        <v>1708111</v>
      </c>
      <c r="H6" s="12">
        <v>1732233</v>
      </c>
      <c r="I6" s="12">
        <v>1749555</v>
      </c>
      <c r="J6" s="12">
        <v>1767050</v>
      </c>
      <c r="K6" s="12">
        <v>1784721</v>
      </c>
      <c r="L6" s="13">
        <v>1802568</v>
      </c>
    </row>
    <row r="7" spans="1:12" ht="12" customHeight="1">
      <c r="A7" s="37" t="s">
        <v>8</v>
      </c>
      <c r="B7" s="33" t="s">
        <v>9</v>
      </c>
      <c r="C7" s="12"/>
      <c r="D7" s="43">
        <v>483400</v>
      </c>
      <c r="E7" s="40"/>
      <c r="F7" s="43">
        <v>396334</v>
      </c>
      <c r="G7" s="12">
        <v>480659</v>
      </c>
      <c r="H7" s="12">
        <f aca="true" t="shared" si="1" ref="H7:L12">SUM(G7*1.01)</f>
        <v>485465.59</v>
      </c>
      <c r="I7" s="12">
        <f t="shared" si="1"/>
        <v>490320.24590000004</v>
      </c>
      <c r="J7" s="12">
        <f t="shared" si="1"/>
        <v>495223.44835900003</v>
      </c>
      <c r="K7" s="12">
        <f t="shared" si="1"/>
        <v>500175.68284259003</v>
      </c>
      <c r="L7" s="13">
        <f t="shared" si="1"/>
        <v>505177.43967101595</v>
      </c>
    </row>
    <row r="8" spans="1:12" ht="22.5" customHeight="1">
      <c r="A8" s="37" t="s">
        <v>10</v>
      </c>
      <c r="B8" s="33" t="s">
        <v>11</v>
      </c>
      <c r="C8" s="12"/>
      <c r="D8" s="12">
        <v>403203</v>
      </c>
      <c r="E8" s="12"/>
      <c r="F8" s="12">
        <v>554252</v>
      </c>
      <c r="G8" s="12">
        <v>559795</v>
      </c>
      <c r="H8" s="12">
        <f t="shared" si="1"/>
        <v>565392.95</v>
      </c>
      <c r="I8" s="12">
        <f t="shared" si="1"/>
        <v>571046.8794999999</v>
      </c>
      <c r="J8" s="12">
        <f t="shared" si="1"/>
        <v>576757.3482949999</v>
      </c>
      <c r="K8" s="12">
        <f t="shared" si="1"/>
        <v>582524.9217779499</v>
      </c>
      <c r="L8" s="13">
        <f t="shared" si="1"/>
        <v>588350.1709957294</v>
      </c>
    </row>
    <row r="9" spans="1:12" ht="12.75">
      <c r="A9" s="37" t="s">
        <v>36</v>
      </c>
      <c r="B9" s="33" t="s">
        <v>37</v>
      </c>
      <c r="C9" s="12"/>
      <c r="D9" s="12">
        <v>280484</v>
      </c>
      <c r="E9" s="12"/>
      <c r="F9" s="12">
        <v>121658</v>
      </c>
      <c r="G9" s="12">
        <v>125703</v>
      </c>
      <c r="H9" s="12">
        <f t="shared" si="1"/>
        <v>126960.03</v>
      </c>
      <c r="I9" s="12">
        <f t="shared" si="1"/>
        <v>128229.6303</v>
      </c>
      <c r="J9" s="12">
        <f t="shared" si="1"/>
        <v>129511.926603</v>
      </c>
      <c r="K9" s="12">
        <f t="shared" si="1"/>
        <v>130807.04586903</v>
      </c>
      <c r="L9" s="13">
        <f t="shared" si="1"/>
        <v>132115.1163277203</v>
      </c>
    </row>
    <row r="10" spans="1:12" ht="15" customHeight="1">
      <c r="A10" s="38" t="s">
        <v>12</v>
      </c>
      <c r="B10" s="34" t="s">
        <v>13</v>
      </c>
      <c r="C10" s="10"/>
      <c r="D10" s="10">
        <v>2769979</v>
      </c>
      <c r="E10" s="10"/>
      <c r="F10" s="10">
        <v>2447269</v>
      </c>
      <c r="G10" s="10">
        <f>SUM(F10*1.01)</f>
        <v>2471741.69</v>
      </c>
      <c r="H10" s="10">
        <f t="shared" si="1"/>
        <v>2496459.1069</v>
      </c>
      <c r="I10" s="10">
        <f t="shared" si="1"/>
        <v>2521423.697969</v>
      </c>
      <c r="J10" s="10">
        <f t="shared" si="1"/>
        <v>2546637.93494869</v>
      </c>
      <c r="K10" s="10">
        <f t="shared" si="1"/>
        <v>2572104.3142981767</v>
      </c>
      <c r="L10" s="11">
        <f t="shared" si="1"/>
        <v>2597825.3574411585</v>
      </c>
    </row>
    <row r="11" spans="1:12" ht="23.25" customHeight="1">
      <c r="A11" s="38" t="s">
        <v>14</v>
      </c>
      <c r="B11" s="34" t="s">
        <v>15</v>
      </c>
      <c r="C11" s="10"/>
      <c r="D11" s="10">
        <v>635341</v>
      </c>
      <c r="E11" s="10"/>
      <c r="F11" s="10">
        <v>886840</v>
      </c>
      <c r="G11" s="10">
        <v>895708</v>
      </c>
      <c r="H11" s="10">
        <f t="shared" si="1"/>
        <v>904665.08</v>
      </c>
      <c r="I11" s="10">
        <f t="shared" si="1"/>
        <v>913711.7308</v>
      </c>
      <c r="J11" s="10">
        <f t="shared" si="1"/>
        <v>922848.848108</v>
      </c>
      <c r="K11" s="10">
        <f t="shared" si="1"/>
        <v>932077.33658908</v>
      </c>
      <c r="L11" s="11">
        <f t="shared" si="1"/>
        <v>941398.1099549709</v>
      </c>
    </row>
    <row r="12" spans="1:12" ht="14.25" customHeight="1">
      <c r="A12" s="38" t="s">
        <v>16</v>
      </c>
      <c r="B12" s="34" t="s">
        <v>17</v>
      </c>
      <c r="C12" s="10"/>
      <c r="D12" s="10">
        <v>99370</v>
      </c>
      <c r="E12" s="10"/>
      <c r="F12" s="10">
        <v>97000</v>
      </c>
      <c r="G12" s="30">
        <v>97970</v>
      </c>
      <c r="H12" s="30">
        <f t="shared" si="1"/>
        <v>98949.7</v>
      </c>
      <c r="I12" s="30">
        <f t="shared" si="1"/>
        <v>99939.197</v>
      </c>
      <c r="J12" s="30">
        <f t="shared" si="1"/>
        <v>100938.58897</v>
      </c>
      <c r="K12" s="30">
        <f t="shared" si="1"/>
        <v>101947.9748597</v>
      </c>
      <c r="L12" s="31">
        <f t="shared" si="1"/>
        <v>102967.454608297</v>
      </c>
    </row>
    <row r="13" spans="1:12" ht="26.25" customHeight="1">
      <c r="A13" s="38" t="s">
        <v>16</v>
      </c>
      <c r="B13" s="34" t="s">
        <v>41</v>
      </c>
      <c r="C13" s="10"/>
      <c r="D13" s="10">
        <v>51756</v>
      </c>
      <c r="E13" s="10"/>
      <c r="F13" s="10">
        <v>1474217</v>
      </c>
      <c r="G13" s="30">
        <v>382000</v>
      </c>
      <c r="H13" s="30" t="s">
        <v>38</v>
      </c>
      <c r="I13" s="30" t="s">
        <v>38</v>
      </c>
      <c r="J13" s="49" t="s">
        <v>38</v>
      </c>
      <c r="K13" s="30" t="s">
        <v>38</v>
      </c>
      <c r="L13" s="31" t="s">
        <v>38</v>
      </c>
    </row>
    <row r="14" spans="1:12" ht="12.75">
      <c r="A14" s="5" t="s">
        <v>18</v>
      </c>
      <c r="B14" s="6" t="s">
        <v>19</v>
      </c>
      <c r="C14" s="8"/>
      <c r="D14" s="8">
        <f>SUM(D15+D20)</f>
        <v>8305310</v>
      </c>
      <c r="E14" s="8"/>
      <c r="F14" s="8">
        <f>SUM(F15+F20)</f>
        <v>7624590</v>
      </c>
      <c r="G14" s="8">
        <f aca="true" t="shared" si="2" ref="G14:L14">SUM(G15:G20)</f>
        <v>6121688</v>
      </c>
      <c r="H14" s="8">
        <f t="shared" si="2"/>
        <v>5618125</v>
      </c>
      <c r="I14" s="8">
        <f t="shared" si="2"/>
        <v>5989226.25</v>
      </c>
      <c r="J14" s="46">
        <f t="shared" si="2"/>
        <v>6358968.3125</v>
      </c>
      <c r="K14" s="8">
        <f t="shared" si="2"/>
        <v>6376357.805625</v>
      </c>
      <c r="L14" s="9">
        <f t="shared" si="2"/>
        <v>6490401.40368125</v>
      </c>
    </row>
    <row r="15" spans="1:12" ht="12.75" customHeight="1">
      <c r="A15" s="38" t="s">
        <v>4</v>
      </c>
      <c r="B15" s="36" t="s">
        <v>35</v>
      </c>
      <c r="C15" s="10"/>
      <c r="D15" s="10">
        <v>7740269</v>
      </c>
      <c r="E15" s="10"/>
      <c r="F15" s="10">
        <v>5578017</v>
      </c>
      <c r="G15" s="10">
        <v>5702224</v>
      </c>
      <c r="H15" s="10">
        <v>5618125</v>
      </c>
      <c r="I15" s="10">
        <f>SUM(H15*1.01)</f>
        <v>5674306.25</v>
      </c>
      <c r="J15" s="10">
        <f>SUM(I15*1.01)</f>
        <v>5731049.3125</v>
      </c>
      <c r="K15" s="10">
        <f>SUM(J15*1.01)</f>
        <v>5788359.805625</v>
      </c>
      <c r="L15" s="11">
        <f>SUM(K15*1.01)</f>
        <v>5846243.40368125</v>
      </c>
    </row>
    <row r="16" spans="1:12" ht="12.75" customHeight="1" hidden="1">
      <c r="A16" s="37" t="s">
        <v>6</v>
      </c>
      <c r="B16" s="33"/>
      <c r="C16" s="12"/>
      <c r="D16" s="12"/>
      <c r="E16" s="12"/>
      <c r="F16" s="12"/>
      <c r="G16" s="12"/>
      <c r="H16" s="12"/>
      <c r="I16" s="12"/>
      <c r="J16" s="48"/>
      <c r="K16" s="12"/>
      <c r="L16" s="13"/>
    </row>
    <row r="17" spans="1:12" ht="12.75" customHeight="1" hidden="1">
      <c r="A17" s="37" t="s">
        <v>21</v>
      </c>
      <c r="B17" s="35"/>
      <c r="C17" s="12"/>
      <c r="D17" s="12"/>
      <c r="E17" s="12"/>
      <c r="F17" s="12"/>
      <c r="G17" s="12"/>
      <c r="H17" s="12"/>
      <c r="I17" s="12"/>
      <c r="J17" s="48"/>
      <c r="K17" s="12"/>
      <c r="L17" s="13"/>
    </row>
    <row r="18" spans="1:12" ht="12.75" customHeight="1" hidden="1">
      <c r="A18" s="37" t="s">
        <v>22</v>
      </c>
      <c r="B18" s="35"/>
      <c r="C18" s="12"/>
      <c r="D18" s="12"/>
      <c r="E18" s="12"/>
      <c r="F18" s="12"/>
      <c r="G18" s="12"/>
      <c r="H18" s="12"/>
      <c r="I18" s="12"/>
      <c r="J18" s="48"/>
      <c r="K18" s="12"/>
      <c r="L18" s="13"/>
    </row>
    <row r="19" spans="1:12" ht="12.75" customHeight="1" hidden="1">
      <c r="A19" s="37" t="s">
        <v>23</v>
      </c>
      <c r="B19" s="35"/>
      <c r="C19" s="12"/>
      <c r="D19" s="12"/>
      <c r="E19" s="12"/>
      <c r="F19" s="12"/>
      <c r="G19" s="12"/>
      <c r="H19" s="12"/>
      <c r="I19" s="12"/>
      <c r="J19" s="48"/>
      <c r="K19" s="12"/>
      <c r="L19" s="13"/>
    </row>
    <row r="20" spans="1:13" ht="13.5" customHeight="1">
      <c r="A20" s="38" t="s">
        <v>12</v>
      </c>
      <c r="B20" s="36" t="s">
        <v>24</v>
      </c>
      <c r="C20" s="10"/>
      <c r="D20" s="10">
        <v>565041</v>
      </c>
      <c r="E20" s="10"/>
      <c r="F20" s="10">
        <v>2046573</v>
      </c>
      <c r="G20" s="10">
        <v>419464</v>
      </c>
      <c r="H20" s="30" t="s">
        <v>38</v>
      </c>
      <c r="I20" s="10">
        <v>314920</v>
      </c>
      <c r="J20" s="47">
        <v>627919</v>
      </c>
      <c r="K20" s="10">
        <v>587998</v>
      </c>
      <c r="L20" s="11">
        <v>644158</v>
      </c>
      <c r="M20" s="25"/>
    </row>
    <row r="21" spans="1:12" ht="14.25" customHeight="1">
      <c r="A21" s="5" t="s">
        <v>25</v>
      </c>
      <c r="B21" s="6" t="s">
        <v>26</v>
      </c>
      <c r="C21" s="8"/>
      <c r="D21" s="8">
        <f>SUM(D22+D25)</f>
        <v>532552</v>
      </c>
      <c r="E21" s="8"/>
      <c r="F21" s="8">
        <f aca="true" t="shared" si="3" ref="F21:L21">SUM(F22+F25)</f>
        <v>828000</v>
      </c>
      <c r="G21" s="8">
        <f t="shared" si="3"/>
        <v>917000</v>
      </c>
      <c r="H21" s="8">
        <f t="shared" si="3"/>
        <v>899000</v>
      </c>
      <c r="I21" s="8">
        <f t="shared" si="3"/>
        <v>557000</v>
      </c>
      <c r="J21" s="46">
        <f t="shared" si="3"/>
        <v>225000</v>
      </c>
      <c r="K21" s="8">
        <f t="shared" si="3"/>
        <v>258000</v>
      </c>
      <c r="L21" s="9">
        <f t="shared" si="3"/>
        <v>192000</v>
      </c>
    </row>
    <row r="22" spans="1:12" s="1" customFormat="1" ht="12.75" customHeight="1">
      <c r="A22" s="38" t="s">
        <v>4</v>
      </c>
      <c r="B22" s="34" t="s">
        <v>42</v>
      </c>
      <c r="C22" s="10"/>
      <c r="D22" s="10">
        <f>SUM(D23:D24)</f>
        <v>532552</v>
      </c>
      <c r="E22" s="10"/>
      <c r="F22" s="10">
        <f aca="true" t="shared" si="4" ref="F22:K22">SUM(F23:F24)</f>
        <v>828000</v>
      </c>
      <c r="G22" s="10">
        <f>SUM(G23:G24)</f>
        <v>802000</v>
      </c>
      <c r="H22" s="10">
        <f t="shared" si="4"/>
        <v>774000</v>
      </c>
      <c r="I22" s="10">
        <f t="shared" si="4"/>
        <v>317000</v>
      </c>
      <c r="J22" s="47">
        <f t="shared" si="4"/>
        <v>0</v>
      </c>
      <c r="K22" s="10">
        <f t="shared" si="4"/>
        <v>0</v>
      </c>
      <c r="L22" s="11">
        <f>SUM(L23:L24)</f>
        <v>0</v>
      </c>
    </row>
    <row r="23" spans="1:12" s="1" customFormat="1" ht="12">
      <c r="A23" s="37" t="s">
        <v>6</v>
      </c>
      <c r="B23" s="33" t="s">
        <v>27</v>
      </c>
      <c r="C23" s="12"/>
      <c r="D23" s="12">
        <v>463532</v>
      </c>
      <c r="E23" s="12"/>
      <c r="F23" s="12">
        <v>731000</v>
      </c>
      <c r="G23" s="12">
        <v>732000</v>
      </c>
      <c r="H23" s="12">
        <v>732000</v>
      </c>
      <c r="I23" s="12">
        <v>305000</v>
      </c>
      <c r="J23" s="48">
        <v>0</v>
      </c>
      <c r="K23" s="12">
        <v>0</v>
      </c>
      <c r="L23" s="13">
        <v>0</v>
      </c>
    </row>
    <row r="24" spans="1:14" ht="12.75" customHeight="1">
      <c r="A24" s="37" t="s">
        <v>8</v>
      </c>
      <c r="B24" s="35" t="s">
        <v>20</v>
      </c>
      <c r="C24" s="12"/>
      <c r="D24" s="12">
        <v>69020</v>
      </c>
      <c r="E24" s="28"/>
      <c r="F24" s="12">
        <v>97000</v>
      </c>
      <c r="G24" s="12">
        <v>70000</v>
      </c>
      <c r="H24" s="12">
        <v>42000</v>
      </c>
      <c r="I24" s="12">
        <v>12000</v>
      </c>
      <c r="J24" s="48">
        <v>0</v>
      </c>
      <c r="K24" s="12">
        <v>0</v>
      </c>
      <c r="L24" s="13">
        <v>0</v>
      </c>
      <c r="M24" s="24"/>
      <c r="N24" s="24"/>
    </row>
    <row r="25" spans="1:14" ht="12.75" customHeight="1">
      <c r="A25" s="38" t="s">
        <v>12</v>
      </c>
      <c r="B25" s="34" t="s">
        <v>43</v>
      </c>
      <c r="C25" s="10"/>
      <c r="D25" s="10">
        <v>0</v>
      </c>
      <c r="E25" s="10"/>
      <c r="F25" s="10">
        <f aca="true" t="shared" si="5" ref="F25:L25">SUM(F26:F27)</f>
        <v>0</v>
      </c>
      <c r="G25" s="10">
        <f t="shared" si="5"/>
        <v>115000</v>
      </c>
      <c r="H25" s="10">
        <f t="shared" si="5"/>
        <v>125000</v>
      </c>
      <c r="I25" s="10">
        <f t="shared" si="5"/>
        <v>240000</v>
      </c>
      <c r="J25" s="10">
        <f t="shared" si="5"/>
        <v>225000</v>
      </c>
      <c r="K25" s="10">
        <f t="shared" si="5"/>
        <v>258000</v>
      </c>
      <c r="L25" s="11">
        <f t="shared" si="5"/>
        <v>192000</v>
      </c>
      <c r="M25" s="24"/>
      <c r="N25" s="24"/>
    </row>
    <row r="26" spans="1:14" ht="13.5" customHeight="1">
      <c r="A26" s="37" t="s">
        <v>6</v>
      </c>
      <c r="B26" s="33" t="s">
        <v>27</v>
      </c>
      <c r="C26" s="12"/>
      <c r="D26" s="12">
        <v>0</v>
      </c>
      <c r="E26" s="12"/>
      <c r="F26" s="12">
        <v>0</v>
      </c>
      <c r="G26" s="12">
        <v>60000</v>
      </c>
      <c r="H26" s="12">
        <v>60000</v>
      </c>
      <c r="I26" s="12">
        <v>180000</v>
      </c>
      <c r="J26" s="12">
        <v>180000</v>
      </c>
      <c r="K26" s="12">
        <v>228000</v>
      </c>
      <c r="L26" s="50">
        <v>180000</v>
      </c>
      <c r="M26" s="24"/>
      <c r="N26" s="24"/>
    </row>
    <row r="27" spans="1:14" ht="12.75" customHeight="1">
      <c r="A27" s="37" t="s">
        <v>8</v>
      </c>
      <c r="B27" s="35" t="s">
        <v>20</v>
      </c>
      <c r="C27" s="12"/>
      <c r="D27" s="12">
        <v>0</v>
      </c>
      <c r="E27" s="12"/>
      <c r="F27" s="12">
        <v>0</v>
      </c>
      <c r="G27" s="12">
        <v>55000</v>
      </c>
      <c r="H27" s="12">
        <v>65000</v>
      </c>
      <c r="I27" s="12">
        <v>60000</v>
      </c>
      <c r="J27" s="12">
        <v>45000</v>
      </c>
      <c r="K27" s="12">
        <v>30000</v>
      </c>
      <c r="L27" s="50">
        <v>12000</v>
      </c>
      <c r="M27" s="24"/>
      <c r="N27" s="24"/>
    </row>
    <row r="28" spans="1:12" ht="13.5" customHeight="1">
      <c r="A28" s="38" t="s">
        <v>14</v>
      </c>
      <c r="B28" s="34" t="s">
        <v>28</v>
      </c>
      <c r="C28" s="12"/>
      <c r="D28" s="12">
        <v>0</v>
      </c>
      <c r="E28" s="12"/>
      <c r="F28" s="12">
        <v>0</v>
      </c>
      <c r="G28" s="12">
        <v>0</v>
      </c>
      <c r="H28" s="12">
        <v>0</v>
      </c>
      <c r="I28" s="12">
        <v>0</v>
      </c>
      <c r="J28" s="48">
        <v>0</v>
      </c>
      <c r="K28" s="12">
        <v>0</v>
      </c>
      <c r="L28" s="13">
        <v>0</v>
      </c>
    </row>
    <row r="29" spans="1:13" ht="15" customHeight="1">
      <c r="A29" s="38" t="s">
        <v>16</v>
      </c>
      <c r="B29" s="34" t="s">
        <v>33</v>
      </c>
      <c r="C29" s="12"/>
      <c r="D29" s="12">
        <v>0</v>
      </c>
      <c r="E29" s="12"/>
      <c r="F29" s="12">
        <v>0</v>
      </c>
      <c r="G29" s="12">
        <v>0</v>
      </c>
      <c r="H29" s="12">
        <v>0</v>
      </c>
      <c r="I29" s="12">
        <v>0</v>
      </c>
      <c r="J29" s="48">
        <v>0</v>
      </c>
      <c r="K29" s="12">
        <v>0</v>
      </c>
      <c r="L29" s="13">
        <v>0</v>
      </c>
      <c r="M29" s="24"/>
    </row>
    <row r="30" spans="1:12" ht="16.5" customHeight="1" hidden="1">
      <c r="A30" s="51" t="s">
        <v>29</v>
      </c>
      <c r="B30" s="52" t="s">
        <v>44</v>
      </c>
      <c r="C30" s="10"/>
      <c r="D30" s="55"/>
      <c r="E30" s="56"/>
      <c r="F30" s="56">
        <v>696000</v>
      </c>
      <c r="G30" s="56">
        <v>192000</v>
      </c>
      <c r="H30" s="56"/>
      <c r="I30" s="10"/>
      <c r="J30" s="47"/>
      <c r="K30" s="10"/>
      <c r="L30" s="11"/>
    </row>
    <row r="31" spans="1:12" ht="12.75" customHeight="1" hidden="1">
      <c r="A31" s="37"/>
      <c r="B31" s="33"/>
      <c r="C31" s="12"/>
      <c r="D31" s="32"/>
      <c r="E31" s="12"/>
      <c r="F31" s="12"/>
      <c r="G31" s="12"/>
      <c r="H31" s="12"/>
      <c r="I31" s="12"/>
      <c r="J31" s="48"/>
      <c r="K31" s="12"/>
      <c r="L31" s="13"/>
    </row>
    <row r="32" spans="1:12" ht="15" customHeight="1" hidden="1">
      <c r="A32" s="37"/>
      <c r="B32" s="35"/>
      <c r="C32" s="12"/>
      <c r="D32" s="32"/>
      <c r="E32" s="28"/>
      <c r="F32" s="12"/>
      <c r="G32" s="12"/>
      <c r="H32" s="12"/>
      <c r="I32" s="12"/>
      <c r="J32" s="48"/>
      <c r="K32" s="12"/>
      <c r="L32" s="13"/>
    </row>
    <row r="33" spans="1:12" ht="15" customHeight="1" hidden="1">
      <c r="A33" s="37"/>
      <c r="B33" s="35"/>
      <c r="C33" s="12"/>
      <c r="D33" s="32"/>
      <c r="E33" s="28"/>
      <c r="F33" s="12"/>
      <c r="G33" s="12"/>
      <c r="H33" s="12"/>
      <c r="I33" s="12"/>
      <c r="J33" s="48"/>
      <c r="K33" s="12"/>
      <c r="L33" s="13"/>
    </row>
    <row r="34" spans="1:12" ht="15.75" customHeight="1">
      <c r="A34" s="5" t="s">
        <v>29</v>
      </c>
      <c r="B34" s="6" t="s">
        <v>30</v>
      </c>
      <c r="C34" s="8"/>
      <c r="D34" s="8">
        <f>SUM(D4-D14)</f>
        <v>-2036468</v>
      </c>
      <c r="E34" s="8"/>
      <c r="F34" s="8">
        <f aca="true" t="shared" si="6" ref="F34:L34">SUM(F4-F14)</f>
        <v>35000</v>
      </c>
      <c r="G34" s="8">
        <f t="shared" si="6"/>
        <v>599999.6899999995</v>
      </c>
      <c r="H34" s="8">
        <f t="shared" si="6"/>
        <v>792000.4568999996</v>
      </c>
      <c r="I34" s="8">
        <f t="shared" si="6"/>
        <v>485000.1314689992</v>
      </c>
      <c r="J34" s="46">
        <f t="shared" si="6"/>
        <v>179999.7827836899</v>
      </c>
      <c r="K34" s="8">
        <f t="shared" si="6"/>
        <v>228000.4706115257</v>
      </c>
      <c r="L34" s="9">
        <f t="shared" si="6"/>
        <v>180000.24531764165</v>
      </c>
    </row>
    <row r="35" spans="1:12" ht="16.5" customHeight="1">
      <c r="A35" s="7" t="s">
        <v>31</v>
      </c>
      <c r="B35" s="39" t="s">
        <v>45</v>
      </c>
      <c r="C35" s="14"/>
      <c r="D35" s="14">
        <v>2500000</v>
      </c>
      <c r="E35" s="29"/>
      <c r="F35" s="44">
        <f>SUM(D35+696000-F23-F26)</f>
        <v>2465000</v>
      </c>
      <c r="G35" s="44">
        <f>SUM(F35+192000-G23-G26)</f>
        <v>1865000</v>
      </c>
      <c r="H35" s="44">
        <f>SUM(G35+H30-H23-H26)</f>
        <v>1073000</v>
      </c>
      <c r="I35" s="14">
        <f>SUM(H30+H35-I23-I26)</f>
        <v>588000</v>
      </c>
      <c r="J35" s="14">
        <f>SUM(I30+I35-J23-J26)</f>
        <v>408000</v>
      </c>
      <c r="K35" s="14">
        <f>SUM(J30+J35-K23-K26)</f>
        <v>180000</v>
      </c>
      <c r="L35" s="15">
        <f>SUM(K30+K35-L23-L26)</f>
        <v>0</v>
      </c>
    </row>
    <row r="36" spans="1:12" s="53" customFormat="1" ht="12.75">
      <c r="A36" s="2" t="s">
        <v>32</v>
      </c>
      <c r="B36" s="22" t="s">
        <v>47</v>
      </c>
      <c r="C36" s="16"/>
      <c r="D36" s="16">
        <f>SUM(D35/D4)</f>
        <v>0.3987977364878553</v>
      </c>
      <c r="E36" s="26"/>
      <c r="F36" s="16">
        <f aca="true" t="shared" si="7" ref="F36:L36">SUM(F35/F4)</f>
        <v>0.3218187918674498</v>
      </c>
      <c r="G36" s="16">
        <f t="shared" si="7"/>
        <v>0.2774600793747976</v>
      </c>
      <c r="H36" s="16">
        <f t="shared" si="7"/>
        <v>0.16739141959304388</v>
      </c>
      <c r="I36" s="16">
        <f t="shared" si="7"/>
        <v>0.09082166198003461</v>
      </c>
      <c r="J36" s="16">
        <f t="shared" si="7"/>
        <v>0.062395166034572784</v>
      </c>
      <c r="K36" s="16">
        <f t="shared" si="7"/>
        <v>0.02725472975136238</v>
      </c>
      <c r="L36" s="17">
        <f t="shared" si="7"/>
        <v>0</v>
      </c>
    </row>
    <row r="37" spans="1:12" s="54" customFormat="1" ht="13.5" thickBot="1">
      <c r="A37" s="4" t="s">
        <v>46</v>
      </c>
      <c r="B37" s="23" t="s">
        <v>48</v>
      </c>
      <c r="C37" s="18"/>
      <c r="D37" s="18">
        <f>SUM(D21/D4)</f>
        <v>0.08495221286483214</v>
      </c>
      <c r="E37" s="27"/>
      <c r="F37" s="18">
        <f aca="true" t="shared" si="8" ref="F37:L37">SUM(F21/F4)</f>
        <v>0.10809978079766672</v>
      </c>
      <c r="G37" s="18">
        <f t="shared" si="8"/>
        <v>0.13642407119929728</v>
      </c>
      <c r="H37" s="18">
        <f t="shared" si="8"/>
        <v>0.14024686506444217</v>
      </c>
      <c r="I37" s="18">
        <f t="shared" si="8"/>
        <v>0.08603344510693754</v>
      </c>
      <c r="J37" s="18">
        <f t="shared" si="8"/>
        <v>0.034409098916124696</v>
      </c>
      <c r="K37" s="18">
        <f t="shared" si="8"/>
        <v>0.039065112643619414</v>
      </c>
      <c r="L37" s="19">
        <f t="shared" si="8"/>
        <v>0.028783873910923456</v>
      </c>
    </row>
    <row r="39" spans="1:6" ht="12.75">
      <c r="A39" s="57" t="s">
        <v>50</v>
      </c>
      <c r="B39" s="58"/>
      <c r="C39" s="58"/>
      <c r="D39" s="58"/>
      <c r="E39" s="58"/>
      <c r="F39" s="58"/>
    </row>
  </sheetData>
  <mergeCells count="8">
    <mergeCell ref="A1:L1"/>
    <mergeCell ref="D2:D3"/>
    <mergeCell ref="B2:B3"/>
    <mergeCell ref="A2:A3"/>
    <mergeCell ref="C2:C3"/>
    <mergeCell ref="E2:E3"/>
    <mergeCell ref="F2:F3"/>
    <mergeCell ref="G2:L2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13
do Uchwały Nr XXII/132/2004
Rady Gminy w Kolnie   
z dnia 28.12.2004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eb</cp:lastModifiedBy>
  <cp:lastPrinted>2004-12-29T13:40:50Z</cp:lastPrinted>
  <dcterms:created xsi:type="dcterms:W3CDTF">2003-08-01T06:55:13Z</dcterms:created>
  <dcterms:modified xsi:type="dcterms:W3CDTF">2004-12-29T13:41:55Z</dcterms:modified>
  <cp:category/>
  <cp:version/>
  <cp:contentType/>
  <cp:contentStatus/>
</cp:coreProperties>
</file>